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80" yWindow="-270" windowWidth="15480" windowHeight="10500" activeTab="3"/>
  </bookViews>
  <sheets>
    <sheet name="Table of Contents" sheetId="1" r:id="rId1"/>
    <sheet name="Guidance" sheetId="2" r:id="rId2"/>
    <sheet name="Definitions" sheetId="3" r:id="rId3"/>
    <sheet name="R1" sheetId="4" r:id="rId4"/>
    <sheet name="R2" sheetId="6" r:id="rId5"/>
    <sheet name="R3" sheetId="7" r:id="rId6"/>
    <sheet name="R4" sheetId="8" r:id="rId7"/>
    <sheet name="R5" sheetId="9" r:id="rId8"/>
    <sheet name="R6" sheetId="11" r:id="rId9"/>
  </sheets>
  <definedNames>
    <definedName name="City" localSheetId="7">'R5'!$D$5</definedName>
    <definedName name="CountryID" localSheetId="3">'R1'!$B$3</definedName>
    <definedName name="CountryID" localSheetId="4">'R2'!$B$3</definedName>
    <definedName name="CountryID" localSheetId="5">'R3'!$B$3</definedName>
    <definedName name="CountryID" localSheetId="6">'R4'!$B$3</definedName>
    <definedName name="CountryID" localSheetId="7">'R5'!$B$3</definedName>
    <definedName name="CountryName" localSheetId="3">'R1'!$D$3</definedName>
    <definedName name="CountryName" localSheetId="4">'R2'!$D$3</definedName>
    <definedName name="CountryName" localSheetId="5">'R3'!$D$3</definedName>
    <definedName name="CountryName" localSheetId="6">'R4'!$D$3</definedName>
    <definedName name="CountryName" localSheetId="7">'R5'!$D$3</definedName>
    <definedName name="Data" localSheetId="3">'R1'!$F$8:$AQ$17</definedName>
    <definedName name="Data" localSheetId="4">'R2'!$F$8:$AQ$19</definedName>
    <definedName name="Data" localSheetId="5">'R3'!$F$8:$AQ$26</definedName>
    <definedName name="Data" localSheetId="6">'R4'!$F$8:$AQ$16</definedName>
    <definedName name="Data" localSheetId="7">'R5'!$F$8:$AQ$20</definedName>
    <definedName name="Foot" localSheetId="3">'R1'!$A$27:$AR$48</definedName>
    <definedName name="Foot" localSheetId="4">'R2'!$A$37:$AR$58</definedName>
    <definedName name="Foot" localSheetId="5">'R3'!$A$36:$AR$57</definedName>
    <definedName name="Foot" localSheetId="6">'R4'!$A$26:$AR$47</definedName>
    <definedName name="Foot" localSheetId="7">'R5'!$A$30:$AR$51</definedName>
    <definedName name="FootLng" localSheetId="3">'R1'!$B$24</definedName>
    <definedName name="FootLng" localSheetId="4">'R2'!$B$34</definedName>
    <definedName name="FootLng" localSheetId="5">'R3'!$B$33</definedName>
    <definedName name="FootLng" localSheetId="6">'R4'!$B$23</definedName>
    <definedName name="FootLng" localSheetId="7">'R5'!$B$27</definedName>
    <definedName name="Inc" localSheetId="3">'R1'!$B$8</definedName>
    <definedName name="Inc" localSheetId="4">'R2'!$B$8</definedName>
    <definedName name="Inc" localSheetId="5">'R3'!$B$8</definedName>
    <definedName name="Inc" localSheetId="6">'R4'!$B$8</definedName>
    <definedName name="Inc" localSheetId="7">'R5'!$B$8</definedName>
    <definedName name="Ind" localSheetId="3">'R1'!$B$6</definedName>
    <definedName name="Ind" localSheetId="4">'R2'!$B$6</definedName>
    <definedName name="Ind" localSheetId="5">'R3'!$B$6</definedName>
    <definedName name="Ind" localSheetId="6">'R4'!$B$6</definedName>
    <definedName name="Ind" localSheetId="7">'R5'!$B$6</definedName>
    <definedName name="Loc" localSheetId="7">'R5'!$B$5</definedName>
    <definedName name="_xlnm.Print_Area" localSheetId="2">Definitions!$B$1:$D$41</definedName>
    <definedName name="_xlnm.Print_Area" localSheetId="3">'R1'!$C$1:$AR$50</definedName>
    <definedName name="_xlnm.Print_Area" localSheetId="4">'R2'!$C$1:$AR$59</definedName>
    <definedName name="_xlnm.Print_Area" localSheetId="5">'R3'!$C$1:$AR$58</definedName>
    <definedName name="_xlnm.Print_Area" localSheetId="6">'R4'!$C$1:$AR$48</definedName>
    <definedName name="_xlnm.Print_Area" localSheetId="7">'R5'!$C$1:$AR$52</definedName>
    <definedName name="_xlnm.Print_Area" localSheetId="8">'R6'!$C$1:$O$26</definedName>
    <definedName name="_xlnm.Print_Titles" localSheetId="2">Definitions!$16:$18</definedName>
    <definedName name="_xlnm.Print_Titles" localSheetId="1">Guidance!$1:$4</definedName>
    <definedName name="_xlnm.Print_Titles" localSheetId="3">'R1'!$1:$1</definedName>
    <definedName name="_xlnm.Print_Titles" localSheetId="4">'R2'!$1:$1</definedName>
    <definedName name="_xlnm.Print_Titles" localSheetId="5">'R3'!$1:$1</definedName>
    <definedName name="_xlnm.Print_Titles" localSheetId="6">'R4'!$1:$1</definedName>
    <definedName name="_xlnm.Print_Titles" localSheetId="7">'R5'!$1:$1</definedName>
    <definedName name="Type" localSheetId="3">'R1'!$B$1</definedName>
    <definedName name="Type" localSheetId="4">'R2'!$B$1</definedName>
    <definedName name="Type" localSheetId="5">'R3'!$B$1</definedName>
    <definedName name="Type" localSheetId="6">'R4'!$B$1</definedName>
    <definedName name="Type" localSheetId="7">'R5'!$B$1</definedName>
    <definedName name="Unit">'R3'!$F$8:$AQ$26</definedName>
    <definedName name="VarsID" localSheetId="3">'R1'!$B$9:$B$17</definedName>
    <definedName name="VarsID" localSheetId="4">'R2'!$B$9:$B$19</definedName>
    <definedName name="VarsID" localSheetId="5">'R3'!$B$9:$B$26</definedName>
    <definedName name="VarsID" localSheetId="6">'R4'!$B$9:$B$16</definedName>
    <definedName name="VarsID" localSheetId="7">'R5'!$B$9:$B$20</definedName>
    <definedName name="Z_F9B2AFCD_706F_4A95_97DA_6EDAA648AEE9_.wvu.Cols" localSheetId="8" hidden="1">'R6'!$A:$A</definedName>
    <definedName name="Z_F9B2AFCD_706F_4A95_97DA_6EDAA648AEE9_.wvu.PrintArea" localSheetId="2" hidden="1">Definitions!$B$1:$D$41</definedName>
    <definedName name="Z_F9B2AFCD_706F_4A95_97DA_6EDAA648AEE9_.wvu.PrintArea" localSheetId="3" hidden="1">'R1'!$C$1:$AR$50</definedName>
    <definedName name="Z_F9B2AFCD_706F_4A95_97DA_6EDAA648AEE9_.wvu.PrintArea" localSheetId="4" hidden="1">'R2'!$C$1:$AR$59</definedName>
    <definedName name="Z_F9B2AFCD_706F_4A95_97DA_6EDAA648AEE9_.wvu.PrintArea" localSheetId="5" hidden="1">'R3'!$C$1:$AR$58</definedName>
    <definedName name="Z_F9B2AFCD_706F_4A95_97DA_6EDAA648AEE9_.wvu.PrintArea" localSheetId="6" hidden="1">'R4'!$C$1:$AR$48</definedName>
    <definedName name="Z_F9B2AFCD_706F_4A95_97DA_6EDAA648AEE9_.wvu.PrintArea" localSheetId="7" hidden="1">'R5'!$C$1:$AR$52</definedName>
    <definedName name="Z_F9B2AFCD_706F_4A95_97DA_6EDAA648AEE9_.wvu.PrintArea" localSheetId="8" hidden="1">'R6'!$C$1:$O$26</definedName>
    <definedName name="Z_F9B2AFCD_706F_4A95_97DA_6EDAA648AEE9_.wvu.PrintTitles" localSheetId="2" hidden="1">Definitions!$16:$18</definedName>
    <definedName name="Z_F9B2AFCD_706F_4A95_97DA_6EDAA648AEE9_.wvu.PrintTitles" localSheetId="1" hidden="1">Guidance!$1:$4</definedName>
    <definedName name="Z_F9B2AFCD_706F_4A95_97DA_6EDAA648AEE9_.wvu.PrintTitles" localSheetId="3" hidden="1">'R1'!$1:$1</definedName>
    <definedName name="Z_F9B2AFCD_706F_4A95_97DA_6EDAA648AEE9_.wvu.PrintTitles" localSheetId="4" hidden="1">'R2'!$1:$1</definedName>
    <definedName name="Z_F9B2AFCD_706F_4A95_97DA_6EDAA648AEE9_.wvu.PrintTitles" localSheetId="5" hidden="1">'R3'!$1:$1</definedName>
    <definedName name="Z_F9B2AFCD_706F_4A95_97DA_6EDAA648AEE9_.wvu.PrintTitles" localSheetId="6" hidden="1">'R4'!$1:$1</definedName>
    <definedName name="Z_F9B2AFCD_706F_4A95_97DA_6EDAA648AEE9_.wvu.PrintTitles" localSheetId="7" hidden="1">'R5'!$1:$1</definedName>
    <definedName name="Z_F9B2AFCD_706F_4A95_97DA_6EDAA648AEE9_.wvu.Rows" localSheetId="1" hidden="1">Guidance!$23:$23</definedName>
  </definedNames>
  <calcPr calcId="145621"/>
  <customWorkbookViews>
    <customWorkbookView name="Yongyi.Min - Personal View" guid="{F9B2AFCD-706F-4A95-97DA-6EDAA648AEE9}" mergeInterval="0" personalView="1" maximized="1" windowWidth="1020" windowHeight="605" activeSheetId="2"/>
  </customWorkbookViews>
</workbook>
</file>

<file path=xl/calcChain.xml><?xml version="1.0" encoding="utf-8"?>
<calcChain xmlns="http://schemas.openxmlformats.org/spreadsheetml/2006/main">
  <c r="AY9" i="9" l="1"/>
  <c r="BA9" i="9"/>
  <c r="BC9" i="9"/>
  <c r="BE9" i="9"/>
  <c r="BG9" i="9"/>
  <c r="BI9" i="9"/>
  <c r="BK9" i="9"/>
  <c r="BM9" i="9"/>
  <c r="BO9" i="9"/>
  <c r="BQ9" i="9"/>
  <c r="BS9" i="9"/>
  <c r="BU9" i="9"/>
  <c r="BW9" i="9"/>
  <c r="BY9" i="9"/>
  <c r="CA9" i="9"/>
  <c r="CC9" i="9"/>
  <c r="CE9" i="9"/>
  <c r="CG9" i="9"/>
  <c r="AY10" i="9"/>
  <c r="BA10" i="9"/>
  <c r="BC10" i="9"/>
  <c r="BE10" i="9"/>
  <c r="BG10" i="9"/>
  <c r="BI10" i="9"/>
  <c r="BK10" i="9"/>
  <c r="BM10" i="9"/>
  <c r="BO10" i="9"/>
  <c r="BQ10" i="9"/>
  <c r="BS10" i="9"/>
  <c r="BU10" i="9"/>
  <c r="BW10" i="9"/>
  <c r="BY10" i="9"/>
  <c r="CA10" i="9"/>
  <c r="CC10" i="9"/>
  <c r="CE10" i="9"/>
  <c r="CG10" i="9"/>
  <c r="AY11" i="9"/>
  <c r="BA11" i="9"/>
  <c r="BC11" i="9"/>
  <c r="BE11" i="9"/>
  <c r="BG11" i="9"/>
  <c r="BI11" i="9"/>
  <c r="BK11" i="9"/>
  <c r="BM11" i="9"/>
  <c r="BO11" i="9"/>
  <c r="BQ11" i="9"/>
  <c r="BS11" i="9"/>
  <c r="BU11" i="9"/>
  <c r="BW11" i="9"/>
  <c r="BY11" i="9"/>
  <c r="CA11" i="9"/>
  <c r="CC11" i="9"/>
  <c r="CE11" i="9"/>
  <c r="CG11" i="9"/>
  <c r="AY12" i="9"/>
  <c r="BA12" i="9"/>
  <c r="BC12" i="9"/>
  <c r="BE12" i="9"/>
  <c r="BG12" i="9"/>
  <c r="BI12" i="9"/>
  <c r="BK12" i="9"/>
  <c r="BM12" i="9"/>
  <c r="BO12" i="9"/>
  <c r="BQ12" i="9"/>
  <c r="BS12" i="9"/>
  <c r="BU12" i="9"/>
  <c r="BW12" i="9"/>
  <c r="BY12" i="9"/>
  <c r="CA12" i="9"/>
  <c r="CC12" i="9"/>
  <c r="CE12" i="9"/>
  <c r="CG12" i="9"/>
  <c r="AY13" i="9"/>
  <c r="BA13" i="9"/>
  <c r="BC13" i="9"/>
  <c r="BE13" i="9"/>
  <c r="BG13" i="9"/>
  <c r="BI13" i="9"/>
  <c r="BK13" i="9"/>
  <c r="BM13" i="9"/>
  <c r="BO13" i="9"/>
  <c r="BQ13" i="9"/>
  <c r="BS13" i="9"/>
  <c r="BU13" i="9"/>
  <c r="BW13" i="9"/>
  <c r="BY13" i="9"/>
  <c r="CA13" i="9"/>
  <c r="CC13" i="9"/>
  <c r="CE13" i="9"/>
  <c r="CG13" i="9"/>
  <c r="AY14" i="9"/>
  <c r="BA14" i="9"/>
  <c r="BC14" i="9"/>
  <c r="BE14" i="9"/>
  <c r="BG14" i="9"/>
  <c r="BI14" i="9"/>
  <c r="BK14" i="9"/>
  <c r="BM14" i="9"/>
  <c r="BO14" i="9"/>
  <c r="BQ14" i="9"/>
  <c r="BS14" i="9"/>
  <c r="BU14" i="9"/>
  <c r="BW14" i="9"/>
  <c r="BY14" i="9"/>
  <c r="CA14" i="9"/>
  <c r="CC14" i="9"/>
  <c r="CE14" i="9"/>
  <c r="CG14" i="9"/>
  <c r="AY15" i="9"/>
  <c r="BA15" i="9"/>
  <c r="BC15" i="9"/>
  <c r="BE15" i="9"/>
  <c r="BG15" i="9"/>
  <c r="BI15" i="9"/>
  <c r="BK15" i="9"/>
  <c r="BM15" i="9"/>
  <c r="BO15" i="9"/>
  <c r="BQ15" i="9"/>
  <c r="BS15" i="9"/>
  <c r="BU15" i="9"/>
  <c r="BW15" i="9"/>
  <c r="BY15" i="9"/>
  <c r="CA15" i="9"/>
  <c r="CC15" i="9"/>
  <c r="CE15" i="9"/>
  <c r="CG15" i="9"/>
  <c r="AY16" i="9"/>
  <c r="BA16" i="9"/>
  <c r="BC16" i="9"/>
  <c r="BE16" i="9"/>
  <c r="BG16" i="9"/>
  <c r="BI16" i="9"/>
  <c r="BK16" i="9"/>
  <c r="BM16" i="9"/>
  <c r="BO16" i="9"/>
  <c r="BQ16" i="9"/>
  <c r="BS16" i="9"/>
  <c r="BU16" i="9"/>
  <c r="BW16" i="9"/>
  <c r="BY16" i="9"/>
  <c r="CA16" i="9"/>
  <c r="CC16" i="9"/>
  <c r="CE16" i="9"/>
  <c r="CG16" i="9"/>
  <c r="AY17" i="9"/>
  <c r="BA17" i="9"/>
  <c r="BC17" i="9"/>
  <c r="BE17" i="9"/>
  <c r="BG17" i="9"/>
  <c r="BI17" i="9"/>
  <c r="BK17" i="9"/>
  <c r="BM17" i="9"/>
  <c r="BO17" i="9"/>
  <c r="BQ17" i="9"/>
  <c r="BS17" i="9"/>
  <c r="BU17" i="9"/>
  <c r="BW17" i="9"/>
  <c r="BY17" i="9"/>
  <c r="CA17" i="9"/>
  <c r="CC17" i="9"/>
  <c r="CE17" i="9"/>
  <c r="CG17" i="9"/>
  <c r="AY18" i="9"/>
  <c r="BA18" i="9"/>
  <c r="BC18" i="9"/>
  <c r="BE18" i="9"/>
  <c r="BG18" i="9"/>
  <c r="BI18" i="9"/>
  <c r="BK18" i="9"/>
  <c r="BM18" i="9"/>
  <c r="BO18" i="9"/>
  <c r="BQ18" i="9"/>
  <c r="BS18" i="9"/>
  <c r="BU18" i="9"/>
  <c r="BW18" i="9"/>
  <c r="BY18" i="9"/>
  <c r="CA18" i="9"/>
  <c r="CC18" i="9"/>
  <c r="CE18" i="9"/>
  <c r="CG18" i="9"/>
  <c r="AY19" i="9"/>
  <c r="BA19" i="9"/>
  <c r="BC19" i="9"/>
  <c r="BE19" i="9"/>
  <c r="BG19" i="9"/>
  <c r="BI19" i="9"/>
  <c r="BK19" i="9"/>
  <c r="BM19" i="9"/>
  <c r="BO19" i="9"/>
  <c r="BQ19" i="9"/>
  <c r="BS19" i="9"/>
  <c r="BU19" i="9"/>
  <c r="BW19" i="9"/>
  <c r="BY19" i="9"/>
  <c r="CA19" i="9"/>
  <c r="CC19" i="9"/>
  <c r="CE19" i="9"/>
  <c r="CG19" i="9"/>
  <c r="AY20" i="9"/>
  <c r="BA20" i="9"/>
  <c r="BC20" i="9"/>
  <c r="BE20" i="9"/>
  <c r="BG20" i="9"/>
  <c r="BI20" i="9"/>
  <c r="BK20" i="9"/>
  <c r="BM20" i="9"/>
  <c r="BO20" i="9"/>
  <c r="BQ20" i="9"/>
  <c r="BS20" i="9"/>
  <c r="BU20" i="9"/>
  <c r="BW20" i="9"/>
  <c r="BY20" i="9"/>
  <c r="CA20" i="9"/>
  <c r="CC20" i="9"/>
  <c r="CE20" i="9"/>
  <c r="CG20" i="9"/>
  <c r="AW23" i="9"/>
  <c r="AY23" i="9"/>
  <c r="BA23" i="9"/>
  <c r="BC23" i="9"/>
  <c r="BE23" i="9"/>
  <c r="BG23" i="9"/>
  <c r="BI23" i="9"/>
  <c r="BK23" i="9"/>
  <c r="BM23" i="9"/>
  <c r="BO23" i="9"/>
  <c r="BQ23" i="9"/>
  <c r="BS23" i="9"/>
  <c r="BU23" i="9"/>
  <c r="BW23" i="9"/>
  <c r="BY23" i="9"/>
  <c r="CA23" i="9"/>
  <c r="CC23" i="9"/>
  <c r="CE23" i="9"/>
  <c r="CG23" i="9"/>
  <c r="AW24" i="9"/>
  <c r="AY24" i="9"/>
  <c r="BA24" i="9"/>
  <c r="BC24" i="9"/>
  <c r="BE24" i="9"/>
  <c r="BG24" i="9"/>
  <c r="BI24" i="9"/>
  <c r="BK24" i="9"/>
  <c r="BM24" i="9"/>
  <c r="BO24" i="9"/>
  <c r="BQ24" i="9"/>
  <c r="BS24" i="9"/>
  <c r="BU24" i="9"/>
  <c r="BW24" i="9"/>
  <c r="BY24" i="9"/>
  <c r="CA24" i="9"/>
  <c r="CC24" i="9"/>
  <c r="CE24" i="9"/>
  <c r="CG24" i="9"/>
  <c r="AW25" i="9"/>
  <c r="AY25" i="9"/>
  <c r="BA25" i="9"/>
  <c r="BC25" i="9"/>
  <c r="BE25" i="9"/>
  <c r="BG25" i="9"/>
  <c r="BI25" i="9"/>
  <c r="BK25" i="9"/>
  <c r="BM25" i="9"/>
  <c r="BO25" i="9"/>
  <c r="BQ25" i="9"/>
  <c r="BS25" i="9"/>
  <c r="BU25" i="9"/>
  <c r="BW25" i="9"/>
  <c r="BY25" i="9"/>
  <c r="CA25" i="9"/>
  <c r="CC25" i="9"/>
  <c r="CE25" i="9"/>
  <c r="CG25" i="9"/>
  <c r="AW26" i="9"/>
  <c r="AY26" i="9"/>
  <c r="BA26" i="9"/>
  <c r="BC26" i="9"/>
  <c r="BE26" i="9"/>
  <c r="BG26" i="9"/>
  <c r="BI26" i="9"/>
  <c r="BK26" i="9"/>
  <c r="BM26" i="9"/>
  <c r="BO26" i="9"/>
  <c r="BQ26" i="9"/>
  <c r="BS26" i="9"/>
  <c r="BU26" i="9"/>
  <c r="BW26" i="9"/>
  <c r="BY26" i="9"/>
  <c r="CA26" i="9"/>
  <c r="CC26" i="9"/>
  <c r="CE26" i="9"/>
  <c r="CG26" i="9"/>
  <c r="AW27" i="9"/>
  <c r="AY27" i="9"/>
  <c r="BA27" i="9"/>
  <c r="BC27" i="9"/>
  <c r="BE27" i="9"/>
  <c r="BG27" i="9"/>
  <c r="BI27" i="9"/>
  <c r="BK27" i="9"/>
  <c r="BM27" i="9"/>
  <c r="BO27" i="9"/>
  <c r="BQ27" i="9"/>
  <c r="BS27" i="9"/>
  <c r="BU27" i="9"/>
  <c r="BW27" i="9"/>
  <c r="BY27" i="9"/>
  <c r="CA27" i="9"/>
  <c r="CC27" i="9"/>
  <c r="CE27" i="9"/>
  <c r="CG27" i="9"/>
  <c r="AW29" i="9"/>
  <c r="AW30" i="9" s="1"/>
  <c r="AY29" i="9"/>
  <c r="BA29" i="9"/>
  <c r="BA30" i="9" s="1"/>
  <c r="BC29" i="9"/>
  <c r="BE29" i="9"/>
  <c r="BE30" i="9" s="1"/>
  <c r="BG29" i="9"/>
  <c r="BG30" i="9" s="1"/>
  <c r="BI29" i="9"/>
  <c r="BI30" i="9" s="1"/>
  <c r="BK29" i="9"/>
  <c r="BK30" i="9" s="1"/>
  <c r="BM29" i="9"/>
  <c r="BM30" i="9" s="1"/>
  <c r="BO29" i="9"/>
  <c r="BO30" i="9" s="1"/>
  <c r="BQ29" i="9"/>
  <c r="BQ30" i="9" s="1"/>
  <c r="BS29" i="9"/>
  <c r="BU29" i="9"/>
  <c r="BU30" i="9" s="1"/>
  <c r="BW29" i="9"/>
  <c r="BW30" i="9" s="1"/>
  <c r="BY29" i="9"/>
  <c r="BY30" i="9" s="1"/>
  <c r="CA29" i="9"/>
  <c r="CA30" i="9" s="1"/>
  <c r="CC29" i="9"/>
  <c r="CC30" i="9" s="1"/>
  <c r="CE29" i="9"/>
  <c r="CE30" i="9" s="1"/>
  <c r="CG29" i="9"/>
  <c r="CG30" i="9" s="1"/>
  <c r="AY30" i="9"/>
  <c r="BC30" i="9"/>
  <c r="BS30" i="9"/>
  <c r="AY9" i="8"/>
  <c r="BA9" i="8"/>
  <c r="BC9" i="8"/>
  <c r="BE9" i="8"/>
  <c r="BG9" i="8"/>
  <c r="BI9" i="8"/>
  <c r="BK9" i="8"/>
  <c r="BM9" i="8"/>
  <c r="BO9" i="8"/>
  <c r="BQ9" i="8"/>
  <c r="BS9" i="8"/>
  <c r="BU9" i="8"/>
  <c r="BW9" i="8"/>
  <c r="BY9" i="8"/>
  <c r="CA9" i="8"/>
  <c r="CC9" i="8"/>
  <c r="CE9" i="8"/>
  <c r="CG9" i="8"/>
  <c r="AY10" i="8"/>
  <c r="BA10" i="8"/>
  <c r="BC10" i="8"/>
  <c r="BE10" i="8"/>
  <c r="BG10" i="8"/>
  <c r="BI10" i="8"/>
  <c r="BK10" i="8"/>
  <c r="BM10" i="8"/>
  <c r="BO10" i="8"/>
  <c r="BQ10" i="8"/>
  <c r="BS10" i="8"/>
  <c r="BU10" i="8"/>
  <c r="BW10" i="8"/>
  <c r="BY10" i="8"/>
  <c r="CA10" i="8"/>
  <c r="CC10" i="8"/>
  <c r="CE10" i="8"/>
  <c r="CG10" i="8"/>
  <c r="AY11" i="8"/>
  <c r="BA11" i="8"/>
  <c r="BC11" i="8"/>
  <c r="BE11" i="8"/>
  <c r="BG11" i="8"/>
  <c r="BI11" i="8"/>
  <c r="BK11" i="8"/>
  <c r="BM11" i="8"/>
  <c r="BO11" i="8"/>
  <c r="BQ11" i="8"/>
  <c r="BS11" i="8"/>
  <c r="BU11" i="8"/>
  <c r="BW11" i="8"/>
  <c r="BY11" i="8"/>
  <c r="CA11" i="8"/>
  <c r="CC11" i="8"/>
  <c r="CE11" i="8"/>
  <c r="CG11" i="8"/>
  <c r="AY12" i="8"/>
  <c r="BA12" i="8"/>
  <c r="BC12" i="8"/>
  <c r="BE12" i="8"/>
  <c r="BG12" i="8"/>
  <c r="BI12" i="8"/>
  <c r="BK12" i="8"/>
  <c r="BM12" i="8"/>
  <c r="BO12" i="8"/>
  <c r="BQ12" i="8"/>
  <c r="BS12" i="8"/>
  <c r="BU12" i="8"/>
  <c r="BW12" i="8"/>
  <c r="BY12" i="8"/>
  <c r="CA12" i="8"/>
  <c r="CC12" i="8"/>
  <c r="CE12" i="8"/>
  <c r="CG12" i="8"/>
  <c r="AY13" i="8"/>
  <c r="BA13" i="8"/>
  <c r="BC13" i="8"/>
  <c r="BE13" i="8"/>
  <c r="BG13" i="8"/>
  <c r="BI13" i="8"/>
  <c r="BK13" i="8"/>
  <c r="BM13" i="8"/>
  <c r="BO13" i="8"/>
  <c r="BQ13" i="8"/>
  <c r="BS13" i="8"/>
  <c r="BU13" i="8"/>
  <c r="BW13" i="8"/>
  <c r="BY13" i="8"/>
  <c r="CA13" i="8"/>
  <c r="CC13" i="8"/>
  <c r="CE13" i="8"/>
  <c r="CG13" i="8"/>
  <c r="AY14" i="8"/>
  <c r="BA14" i="8"/>
  <c r="BC14" i="8"/>
  <c r="BE14" i="8"/>
  <c r="BG14" i="8"/>
  <c r="BI14" i="8"/>
  <c r="BK14" i="8"/>
  <c r="BM14" i="8"/>
  <c r="BO14" i="8"/>
  <c r="BQ14" i="8"/>
  <c r="BS14" i="8"/>
  <c r="BU14" i="8"/>
  <c r="BW14" i="8"/>
  <c r="BY14" i="8"/>
  <c r="CA14" i="8"/>
  <c r="CC14" i="8"/>
  <c r="CE14" i="8"/>
  <c r="CG14" i="8"/>
  <c r="AY15" i="8"/>
  <c r="BA15" i="8"/>
  <c r="BC15" i="8"/>
  <c r="BE15" i="8"/>
  <c r="BG15" i="8"/>
  <c r="BI15" i="8"/>
  <c r="BK15" i="8"/>
  <c r="BM15" i="8"/>
  <c r="BO15" i="8"/>
  <c r="BQ15" i="8"/>
  <c r="BS15" i="8"/>
  <c r="BU15" i="8"/>
  <c r="BW15" i="8"/>
  <c r="BY15" i="8"/>
  <c r="CA15" i="8"/>
  <c r="CC15" i="8"/>
  <c r="CE15" i="8"/>
  <c r="CG15" i="8"/>
  <c r="AY16" i="8"/>
  <c r="BA16" i="8"/>
  <c r="BC16" i="8"/>
  <c r="BE16" i="8"/>
  <c r="BG16" i="8"/>
  <c r="BI16" i="8"/>
  <c r="BK16" i="8"/>
  <c r="BM16" i="8"/>
  <c r="BO16" i="8"/>
  <c r="BQ16" i="8"/>
  <c r="BS16" i="8"/>
  <c r="BU16" i="8"/>
  <c r="BW16" i="8"/>
  <c r="BY16" i="8"/>
  <c r="CA16" i="8"/>
  <c r="CC16" i="8"/>
  <c r="CE16" i="8"/>
  <c r="CG16" i="8"/>
  <c r="AW20" i="8"/>
  <c r="AY20" i="8"/>
  <c r="BA20" i="8"/>
  <c r="BC20" i="8"/>
  <c r="BE20" i="8"/>
  <c r="BG20" i="8"/>
  <c r="BI20" i="8"/>
  <c r="BK20" i="8"/>
  <c r="BM20" i="8"/>
  <c r="BO20" i="8"/>
  <c r="BQ20" i="8"/>
  <c r="BS20" i="8"/>
  <c r="BU20" i="8"/>
  <c r="BW20" i="8"/>
  <c r="BY20" i="8"/>
  <c r="CA20" i="8"/>
  <c r="CC20" i="8"/>
  <c r="CE20" i="8"/>
  <c r="CG20" i="8"/>
  <c r="AW21" i="8"/>
  <c r="AY21" i="8"/>
  <c r="BA21" i="8"/>
  <c r="BC21" i="8"/>
  <c r="BE21" i="8"/>
  <c r="BG21" i="8"/>
  <c r="BI21" i="8"/>
  <c r="BK21" i="8"/>
  <c r="BM21" i="8"/>
  <c r="BO21" i="8"/>
  <c r="BQ21" i="8"/>
  <c r="BS21" i="8"/>
  <c r="BU21" i="8"/>
  <c r="BW21" i="8"/>
  <c r="BY21" i="8"/>
  <c r="CA21" i="8"/>
  <c r="CC21" i="8"/>
  <c r="CE21" i="8"/>
  <c r="CG21" i="8"/>
  <c r="AY9" i="7"/>
  <c r="BA9" i="7"/>
  <c r="BC9" i="7"/>
  <c r="BE9" i="7"/>
  <c r="BG9" i="7"/>
  <c r="BI9" i="7"/>
  <c r="BK9" i="7"/>
  <c r="BM9" i="7"/>
  <c r="BO9" i="7"/>
  <c r="BQ9" i="7"/>
  <c r="BS9" i="7"/>
  <c r="BU9" i="7"/>
  <c r="BW9" i="7"/>
  <c r="BY9" i="7"/>
  <c r="CA9" i="7"/>
  <c r="CC9" i="7"/>
  <c r="CE9" i="7"/>
  <c r="CG9" i="7"/>
  <c r="AY10" i="7"/>
  <c r="BA10" i="7"/>
  <c r="BC10" i="7"/>
  <c r="BE10" i="7"/>
  <c r="BG10" i="7"/>
  <c r="BI10" i="7"/>
  <c r="BK10" i="7"/>
  <c r="BM10" i="7"/>
  <c r="BO10" i="7"/>
  <c r="BQ10" i="7"/>
  <c r="BS10" i="7"/>
  <c r="BU10" i="7"/>
  <c r="BW10" i="7"/>
  <c r="BY10" i="7"/>
  <c r="CA10" i="7"/>
  <c r="CC10" i="7"/>
  <c r="CE10" i="7"/>
  <c r="CG10" i="7"/>
  <c r="AY11" i="7"/>
  <c r="BA11" i="7"/>
  <c r="BC11" i="7"/>
  <c r="BE11" i="7"/>
  <c r="BG11" i="7"/>
  <c r="BI11" i="7"/>
  <c r="BK11" i="7"/>
  <c r="BM11" i="7"/>
  <c r="BO11" i="7"/>
  <c r="BQ11" i="7"/>
  <c r="BS11" i="7"/>
  <c r="BU11" i="7"/>
  <c r="BW11" i="7"/>
  <c r="BY11" i="7"/>
  <c r="CA11" i="7"/>
  <c r="CC11" i="7"/>
  <c r="CE11" i="7"/>
  <c r="CG11" i="7"/>
  <c r="AY12" i="7"/>
  <c r="BA12" i="7"/>
  <c r="BC12" i="7"/>
  <c r="BE12" i="7"/>
  <c r="BG12" i="7"/>
  <c r="BI12" i="7"/>
  <c r="BK12" i="7"/>
  <c r="BM12" i="7"/>
  <c r="BO12" i="7"/>
  <c r="BQ12" i="7"/>
  <c r="BS12" i="7"/>
  <c r="BU12" i="7"/>
  <c r="BW12" i="7"/>
  <c r="BY12" i="7"/>
  <c r="CA12" i="7"/>
  <c r="CC12" i="7"/>
  <c r="CE12" i="7"/>
  <c r="CG12" i="7"/>
  <c r="AY13" i="7"/>
  <c r="BA13" i="7"/>
  <c r="BC13" i="7"/>
  <c r="BE13" i="7"/>
  <c r="BG13" i="7"/>
  <c r="BI13" i="7"/>
  <c r="BK13" i="7"/>
  <c r="BM13" i="7"/>
  <c r="BO13" i="7"/>
  <c r="BQ13" i="7"/>
  <c r="BS13" i="7"/>
  <c r="BU13" i="7"/>
  <c r="BW13" i="7"/>
  <c r="BY13" i="7"/>
  <c r="CA13" i="7"/>
  <c r="CC13" i="7"/>
  <c r="CE13" i="7"/>
  <c r="CG13" i="7"/>
  <c r="AY14" i="7"/>
  <c r="BA14" i="7"/>
  <c r="BC14" i="7"/>
  <c r="BE14" i="7"/>
  <c r="BG14" i="7"/>
  <c r="BI14" i="7"/>
  <c r="BK14" i="7"/>
  <c r="BM14" i="7"/>
  <c r="BO14" i="7"/>
  <c r="BQ14" i="7"/>
  <c r="BS14" i="7"/>
  <c r="BU14" i="7"/>
  <c r="BW14" i="7"/>
  <c r="BY14" i="7"/>
  <c r="CA14" i="7"/>
  <c r="CC14" i="7"/>
  <c r="CE14" i="7"/>
  <c r="CG14" i="7"/>
  <c r="AY15" i="7"/>
  <c r="BA15" i="7"/>
  <c r="BC15" i="7"/>
  <c r="BE15" i="7"/>
  <c r="BG15" i="7"/>
  <c r="BI15" i="7"/>
  <c r="BK15" i="7"/>
  <c r="BM15" i="7"/>
  <c r="BO15" i="7"/>
  <c r="BQ15" i="7"/>
  <c r="BS15" i="7"/>
  <c r="BU15" i="7"/>
  <c r="BW15" i="7"/>
  <c r="BY15" i="7"/>
  <c r="CA15" i="7"/>
  <c r="CC15" i="7"/>
  <c r="CE15" i="7"/>
  <c r="CG15" i="7"/>
  <c r="AY16" i="7"/>
  <c r="BA16" i="7"/>
  <c r="BC16" i="7"/>
  <c r="BE16" i="7"/>
  <c r="BG16" i="7"/>
  <c r="BI16" i="7"/>
  <c r="BK16" i="7"/>
  <c r="BM16" i="7"/>
  <c r="BO16" i="7"/>
  <c r="BQ16" i="7"/>
  <c r="BS16" i="7"/>
  <c r="BU16" i="7"/>
  <c r="BW16" i="7"/>
  <c r="BY16" i="7"/>
  <c r="CA16" i="7"/>
  <c r="CC16" i="7"/>
  <c r="CE16" i="7"/>
  <c r="CG16" i="7"/>
  <c r="AY17" i="7"/>
  <c r="BA17" i="7"/>
  <c r="BC17" i="7"/>
  <c r="BE17" i="7"/>
  <c r="BG17" i="7"/>
  <c r="BI17" i="7"/>
  <c r="BK17" i="7"/>
  <c r="BM17" i="7"/>
  <c r="BO17" i="7"/>
  <c r="BQ17" i="7"/>
  <c r="BS17" i="7"/>
  <c r="BU17" i="7"/>
  <c r="BW17" i="7"/>
  <c r="BY17" i="7"/>
  <c r="CA17" i="7"/>
  <c r="CC17" i="7"/>
  <c r="CE17" i="7"/>
  <c r="CG17" i="7"/>
  <c r="AY18" i="7"/>
  <c r="BA18" i="7"/>
  <c r="BC18" i="7"/>
  <c r="BE18" i="7"/>
  <c r="BG18" i="7"/>
  <c r="BI18" i="7"/>
  <c r="BK18" i="7"/>
  <c r="BM18" i="7"/>
  <c r="BO18" i="7"/>
  <c r="BQ18" i="7"/>
  <c r="BS18" i="7"/>
  <c r="BU18" i="7"/>
  <c r="BW18" i="7"/>
  <c r="BY18" i="7"/>
  <c r="CA18" i="7"/>
  <c r="CC18" i="7"/>
  <c r="CE18" i="7"/>
  <c r="CG18" i="7"/>
  <c r="AY19" i="7"/>
  <c r="BA19" i="7"/>
  <c r="BC19" i="7"/>
  <c r="BE19" i="7"/>
  <c r="BG19" i="7"/>
  <c r="BI19" i="7"/>
  <c r="BK19" i="7"/>
  <c r="BM19" i="7"/>
  <c r="BO19" i="7"/>
  <c r="BQ19" i="7"/>
  <c r="BS19" i="7"/>
  <c r="BU19" i="7"/>
  <c r="BW19" i="7"/>
  <c r="BY19" i="7"/>
  <c r="CA19" i="7"/>
  <c r="CC19" i="7"/>
  <c r="CE19" i="7"/>
  <c r="CG19" i="7"/>
  <c r="AY20" i="7"/>
  <c r="BA20" i="7"/>
  <c r="BC20" i="7"/>
  <c r="BE20" i="7"/>
  <c r="BG20" i="7"/>
  <c r="BI20" i="7"/>
  <c r="BK20" i="7"/>
  <c r="BM20" i="7"/>
  <c r="BO20" i="7"/>
  <c r="BQ20" i="7"/>
  <c r="BS20" i="7"/>
  <c r="BU20" i="7"/>
  <c r="BW20" i="7"/>
  <c r="BY20" i="7"/>
  <c r="CA20" i="7"/>
  <c r="CC20" i="7"/>
  <c r="CE20" i="7"/>
  <c r="CG20" i="7"/>
  <c r="AY21" i="7"/>
  <c r="BA21" i="7"/>
  <c r="BC21" i="7"/>
  <c r="BE21" i="7"/>
  <c r="BG21" i="7"/>
  <c r="BI21" i="7"/>
  <c r="BK21" i="7"/>
  <c r="BM21" i="7"/>
  <c r="BO21" i="7"/>
  <c r="BQ21" i="7"/>
  <c r="BS21" i="7"/>
  <c r="BU21" i="7"/>
  <c r="BW21" i="7"/>
  <c r="BY21" i="7"/>
  <c r="CA21" i="7"/>
  <c r="CC21" i="7"/>
  <c r="CE21" i="7"/>
  <c r="CG21" i="7"/>
  <c r="AY23" i="7"/>
  <c r="BA23" i="7"/>
  <c r="BC23" i="7"/>
  <c r="BE23" i="7"/>
  <c r="BG23" i="7"/>
  <c r="BI23" i="7"/>
  <c r="BK23" i="7"/>
  <c r="BM23" i="7"/>
  <c r="BO23" i="7"/>
  <c r="BQ23" i="7"/>
  <c r="BS23" i="7"/>
  <c r="BU23" i="7"/>
  <c r="BW23" i="7"/>
  <c r="BY23" i="7"/>
  <c r="CA23" i="7"/>
  <c r="CC23" i="7"/>
  <c r="CE23" i="7"/>
  <c r="CG23" i="7"/>
  <c r="AY24" i="7"/>
  <c r="BA24" i="7"/>
  <c r="BC24" i="7"/>
  <c r="BE24" i="7"/>
  <c r="BG24" i="7"/>
  <c r="BI24" i="7"/>
  <c r="BK24" i="7"/>
  <c r="BM24" i="7"/>
  <c r="BO24" i="7"/>
  <c r="BQ24" i="7"/>
  <c r="BS24" i="7"/>
  <c r="BU24" i="7"/>
  <c r="BW24" i="7"/>
  <c r="BY24" i="7"/>
  <c r="CA24" i="7"/>
  <c r="CC24" i="7"/>
  <c r="CE24" i="7"/>
  <c r="CG24" i="7"/>
  <c r="AY25" i="7"/>
  <c r="BA25" i="7"/>
  <c r="BC25" i="7"/>
  <c r="BE25" i="7"/>
  <c r="BG25" i="7"/>
  <c r="BI25" i="7"/>
  <c r="BK25" i="7"/>
  <c r="BM25" i="7"/>
  <c r="BO25" i="7"/>
  <c r="BQ25" i="7"/>
  <c r="BS25" i="7"/>
  <c r="BU25" i="7"/>
  <c r="BW25" i="7"/>
  <c r="BY25" i="7"/>
  <c r="CA25" i="7"/>
  <c r="CC25" i="7"/>
  <c r="CE25" i="7"/>
  <c r="CG25" i="7"/>
  <c r="AW29" i="7"/>
  <c r="AY29" i="7"/>
  <c r="BA29" i="7"/>
  <c r="BC29" i="7"/>
  <c r="BE29" i="7"/>
  <c r="BG29" i="7"/>
  <c r="BI29" i="7"/>
  <c r="BK29" i="7"/>
  <c r="BM29" i="7"/>
  <c r="BO29" i="7"/>
  <c r="BQ29" i="7"/>
  <c r="BS29" i="7"/>
  <c r="BU29" i="7"/>
  <c r="BW29" i="7"/>
  <c r="BY29" i="7"/>
  <c r="CA29" i="7"/>
  <c r="CC29" i="7"/>
  <c r="CE29" i="7"/>
  <c r="CG29" i="7"/>
  <c r="AW30" i="7"/>
  <c r="AY30" i="7"/>
  <c r="BA30" i="7"/>
  <c r="BC30" i="7"/>
  <c r="BE30" i="7"/>
  <c r="BG30" i="7"/>
  <c r="BI30" i="7"/>
  <c r="BK30" i="7"/>
  <c r="BM30" i="7"/>
  <c r="BO30" i="7"/>
  <c r="BQ30" i="7"/>
  <c r="BS30" i="7"/>
  <c r="BU30" i="7"/>
  <c r="BW30" i="7"/>
  <c r="BY30" i="7"/>
  <c r="CA30" i="7"/>
  <c r="CC30" i="7"/>
  <c r="CE30" i="7"/>
  <c r="CG30" i="7"/>
  <c r="AW31" i="7"/>
  <c r="AY31" i="7"/>
  <c r="BA31" i="7"/>
  <c r="BC31" i="7"/>
  <c r="BE31" i="7"/>
  <c r="BG31" i="7"/>
  <c r="BI31" i="7"/>
  <c r="BK31" i="7"/>
  <c r="BM31" i="7"/>
  <c r="BO31" i="7"/>
  <c r="BQ31" i="7"/>
  <c r="BS31" i="7"/>
  <c r="BU31" i="7"/>
  <c r="BW31" i="7"/>
  <c r="BY31" i="7"/>
  <c r="CA31" i="7"/>
  <c r="CC31" i="7"/>
  <c r="CE31" i="7"/>
  <c r="CG31" i="7"/>
  <c r="AW32" i="7"/>
  <c r="AY32" i="7"/>
  <c r="BA32" i="7"/>
  <c r="BC32" i="7"/>
  <c r="BE32" i="7"/>
  <c r="BG32" i="7"/>
  <c r="BI32" i="7"/>
  <c r="BK32" i="7"/>
  <c r="BM32" i="7"/>
  <c r="BO32" i="7"/>
  <c r="BQ32" i="7"/>
  <c r="BS32" i="7"/>
  <c r="BU32" i="7"/>
  <c r="BW32" i="7"/>
  <c r="BY32" i="7"/>
  <c r="CA32" i="7"/>
  <c r="CC32" i="7"/>
  <c r="CE32" i="7"/>
  <c r="CG32" i="7"/>
  <c r="AW33" i="7"/>
  <c r="AY33" i="7"/>
  <c r="BA33" i="7"/>
  <c r="BC33" i="7"/>
  <c r="BE33" i="7"/>
  <c r="BG33" i="7"/>
  <c r="BI33" i="7"/>
  <c r="BK33" i="7"/>
  <c r="BM33" i="7"/>
  <c r="BO33" i="7"/>
  <c r="BQ33" i="7"/>
  <c r="BS33" i="7"/>
  <c r="BU33" i="7"/>
  <c r="BW33" i="7"/>
  <c r="BY33" i="7"/>
  <c r="CA33" i="7"/>
  <c r="CC33" i="7"/>
  <c r="CE33" i="7"/>
  <c r="CG33" i="7"/>
  <c r="AW35" i="7"/>
  <c r="AY35" i="7"/>
  <c r="BA35" i="7"/>
  <c r="BC35" i="7"/>
  <c r="BE35" i="7"/>
  <c r="BG35" i="7"/>
  <c r="BI35" i="7"/>
  <c r="BK35" i="7"/>
  <c r="BM35" i="7"/>
  <c r="BO35" i="7"/>
  <c r="BQ35" i="7"/>
  <c r="BS35" i="7"/>
  <c r="BU35" i="7"/>
  <c r="BW35" i="7"/>
  <c r="BY35" i="7"/>
  <c r="CA35" i="7"/>
  <c r="CC35" i="7"/>
  <c r="CE35" i="7"/>
  <c r="CG35" i="7"/>
  <c r="AW36" i="7"/>
  <c r="AY36" i="7"/>
  <c r="BA36" i="7"/>
  <c r="BC36" i="7"/>
  <c r="BE36" i="7"/>
  <c r="BG36" i="7"/>
  <c r="BI36" i="7"/>
  <c r="BK36" i="7"/>
  <c r="BM36" i="7"/>
  <c r="BO36" i="7"/>
  <c r="BQ36" i="7"/>
  <c r="BS36" i="7"/>
  <c r="BU36" i="7"/>
  <c r="BW36" i="7"/>
  <c r="BY36" i="7"/>
  <c r="CA36" i="7"/>
  <c r="CC36" i="7"/>
  <c r="CE36" i="7"/>
  <c r="CG36" i="7"/>
  <c r="AW37" i="7"/>
  <c r="AY37" i="7"/>
  <c r="BA37" i="7"/>
  <c r="BC37" i="7"/>
  <c r="BE37" i="7"/>
  <c r="BG37" i="7"/>
  <c r="BI37" i="7"/>
  <c r="BK37" i="7"/>
  <c r="BM37" i="7"/>
  <c r="BO37" i="7"/>
  <c r="BQ37" i="7"/>
  <c r="BS37" i="7"/>
  <c r="BU37" i="7"/>
  <c r="BW37" i="7"/>
  <c r="BY37" i="7"/>
  <c r="CA37" i="7"/>
  <c r="CC37" i="7"/>
  <c r="CE37" i="7"/>
  <c r="CG37" i="7"/>
  <c r="AW38" i="7"/>
  <c r="AY38" i="7"/>
  <c r="BA38" i="7"/>
  <c r="BC38" i="7"/>
  <c r="BE38" i="7"/>
  <c r="BG38" i="7"/>
  <c r="BI38" i="7"/>
  <c r="BK38" i="7"/>
  <c r="BM38" i="7"/>
  <c r="BO38" i="7"/>
  <c r="BQ38" i="7"/>
  <c r="BS38" i="7"/>
  <c r="BU38" i="7"/>
  <c r="BW38" i="7"/>
  <c r="BY38" i="7"/>
  <c r="CA38" i="7"/>
  <c r="CC38" i="7"/>
  <c r="CE38" i="7"/>
  <c r="CG38" i="7"/>
  <c r="AW39" i="7"/>
  <c r="AY39" i="7"/>
  <c r="BA39" i="7"/>
  <c r="BC39" i="7"/>
  <c r="BE39" i="7"/>
  <c r="BG39" i="7"/>
  <c r="BI39" i="7"/>
  <c r="BK39" i="7"/>
  <c r="BM39" i="7"/>
  <c r="BO39" i="7"/>
  <c r="BQ39" i="7"/>
  <c r="BS39" i="7"/>
  <c r="BU39" i="7"/>
  <c r="BW39" i="7"/>
  <c r="BY39" i="7"/>
  <c r="CA39" i="7"/>
  <c r="CC39" i="7"/>
  <c r="CE39" i="7"/>
  <c r="CG39" i="7"/>
  <c r="AW40" i="7"/>
  <c r="AY40" i="7"/>
  <c r="BA40" i="7"/>
  <c r="BC40" i="7"/>
  <c r="BE40" i="7"/>
  <c r="BG40" i="7"/>
  <c r="BI40" i="7"/>
  <c r="BK40" i="7"/>
  <c r="BM40" i="7"/>
  <c r="BO40" i="7"/>
  <c r="BQ40" i="7"/>
  <c r="BS40" i="7"/>
  <c r="BU40" i="7"/>
  <c r="BW40" i="7"/>
  <c r="BY40" i="7"/>
  <c r="CA40" i="7"/>
  <c r="CC40" i="7"/>
  <c r="CE40" i="7"/>
  <c r="CG40" i="7"/>
  <c r="AW9" i="6"/>
  <c r="AY9" i="6"/>
  <c r="BA9" i="6"/>
  <c r="BC9" i="6"/>
  <c r="BE9" i="6"/>
  <c r="BG9" i="6"/>
  <c r="BI9" i="6"/>
  <c r="BK9" i="6"/>
  <c r="BM9" i="6"/>
  <c r="BO9" i="6"/>
  <c r="BQ9" i="6"/>
  <c r="BS9" i="6"/>
  <c r="BU9" i="6"/>
  <c r="BW9" i="6"/>
  <c r="BY9" i="6"/>
  <c r="CA9" i="6"/>
  <c r="CC9" i="6"/>
  <c r="CE9" i="6"/>
  <c r="CG9" i="6"/>
  <c r="AW10" i="6"/>
  <c r="AY10" i="6"/>
  <c r="BA10" i="6"/>
  <c r="BC10" i="6"/>
  <c r="BE10" i="6"/>
  <c r="BG10" i="6"/>
  <c r="BI10" i="6"/>
  <c r="BK11" i="6" s="1"/>
  <c r="BK10" i="6"/>
  <c r="BM10" i="6"/>
  <c r="BO10" i="6"/>
  <c r="BQ10" i="6"/>
  <c r="BS10" i="6"/>
  <c r="BU10" i="6"/>
  <c r="BW10" i="6"/>
  <c r="BY10" i="6"/>
  <c r="CA10" i="6"/>
  <c r="CC11" i="6" s="1"/>
  <c r="CC10" i="6"/>
  <c r="CE11" i="6" s="1"/>
  <c r="CE10" i="6"/>
  <c r="CG10" i="6"/>
  <c r="BA11" i="6"/>
  <c r="BE11" i="6"/>
  <c r="BI11" i="6"/>
  <c r="BM11" i="6"/>
  <c r="BO11" i="6"/>
  <c r="BU11" i="6"/>
  <c r="BW11" i="6"/>
  <c r="BY11" i="6"/>
  <c r="CG11" i="6"/>
  <c r="AW12" i="6"/>
  <c r="AY12" i="6"/>
  <c r="BA12" i="6"/>
  <c r="BC12" i="6"/>
  <c r="BE12" i="6"/>
  <c r="BG12" i="6"/>
  <c r="BI12" i="6"/>
  <c r="BK12" i="6"/>
  <c r="BM12" i="6"/>
  <c r="BO12" i="6"/>
  <c r="BQ12" i="6"/>
  <c r="BS12" i="6"/>
  <c r="BU12" i="6"/>
  <c r="BW12" i="6"/>
  <c r="BY12" i="6"/>
  <c r="CA12" i="6"/>
  <c r="CC12" i="6"/>
  <c r="CE12" i="6"/>
  <c r="CG12" i="6"/>
  <c r="AW13" i="6"/>
  <c r="AY13" i="6"/>
  <c r="BA13" i="6"/>
  <c r="BC13" i="6"/>
  <c r="BE13" i="6"/>
  <c r="BG13" i="6"/>
  <c r="BI13" i="6"/>
  <c r="BK13" i="6"/>
  <c r="BM13" i="6"/>
  <c r="BO13" i="6"/>
  <c r="BQ13" i="6"/>
  <c r="BS13" i="6"/>
  <c r="BU13" i="6"/>
  <c r="BW13" i="6"/>
  <c r="BY13" i="6"/>
  <c r="CA13" i="6"/>
  <c r="CC13" i="6"/>
  <c r="CE13" i="6"/>
  <c r="CG13" i="6"/>
  <c r="AW14" i="6"/>
  <c r="AY14" i="6"/>
  <c r="BA14" i="6"/>
  <c r="BC14" i="6"/>
  <c r="BE14" i="6"/>
  <c r="BG14" i="6"/>
  <c r="BI14" i="6"/>
  <c r="BK14" i="6"/>
  <c r="BM14" i="6"/>
  <c r="BO14" i="6"/>
  <c r="BQ14" i="6"/>
  <c r="BS14" i="6"/>
  <c r="BU14" i="6"/>
  <c r="BW14" i="6"/>
  <c r="BY14" i="6"/>
  <c r="CA14" i="6"/>
  <c r="CC14" i="6"/>
  <c r="CE14" i="6"/>
  <c r="CG14" i="6"/>
  <c r="AW15" i="6"/>
  <c r="AY15" i="6"/>
  <c r="BA15" i="6"/>
  <c r="BC15" i="6"/>
  <c r="BE15" i="6"/>
  <c r="BG15" i="6"/>
  <c r="BI15" i="6"/>
  <c r="BK15" i="6"/>
  <c r="BM15" i="6"/>
  <c r="BO15" i="6"/>
  <c r="BQ15" i="6"/>
  <c r="BS15" i="6"/>
  <c r="BU15" i="6"/>
  <c r="BW15" i="6"/>
  <c r="BY15" i="6"/>
  <c r="CA15" i="6"/>
  <c r="CC15" i="6"/>
  <c r="CE15" i="6"/>
  <c r="CG15" i="6"/>
  <c r="AW16" i="6"/>
  <c r="AY16" i="6"/>
  <c r="BA16" i="6"/>
  <c r="BC16" i="6"/>
  <c r="BE16" i="6"/>
  <c r="BG16" i="6"/>
  <c r="BI16" i="6"/>
  <c r="BK16" i="6"/>
  <c r="BM16" i="6"/>
  <c r="BO16" i="6"/>
  <c r="BQ16" i="6"/>
  <c r="BS16" i="6"/>
  <c r="BU16" i="6"/>
  <c r="BW16" i="6"/>
  <c r="BY16" i="6"/>
  <c r="CA16" i="6"/>
  <c r="CC16" i="6"/>
  <c r="CE16" i="6"/>
  <c r="CG16" i="6"/>
  <c r="AW17" i="6"/>
  <c r="AY17" i="6"/>
  <c r="BA17" i="6"/>
  <c r="BC17" i="6"/>
  <c r="BE17" i="6"/>
  <c r="BG17" i="6"/>
  <c r="BI17" i="6"/>
  <c r="BK17" i="6"/>
  <c r="BM17" i="6"/>
  <c r="BO17" i="6"/>
  <c r="BQ17" i="6"/>
  <c r="BS17" i="6"/>
  <c r="BU17" i="6"/>
  <c r="BW17" i="6"/>
  <c r="BY17" i="6"/>
  <c r="CA17" i="6"/>
  <c r="CC17" i="6"/>
  <c r="CE17" i="6"/>
  <c r="CG17" i="6"/>
  <c r="AW18" i="6"/>
  <c r="AY18" i="6"/>
  <c r="BA18" i="6"/>
  <c r="BC18" i="6"/>
  <c r="BE18" i="6"/>
  <c r="BG18" i="6"/>
  <c r="BI18" i="6"/>
  <c r="BK18" i="6"/>
  <c r="BM18" i="6"/>
  <c r="BO18" i="6"/>
  <c r="BQ18" i="6"/>
  <c r="BS18" i="6"/>
  <c r="BU18" i="6"/>
  <c r="BW18" i="6"/>
  <c r="BY18" i="6"/>
  <c r="CA18" i="6"/>
  <c r="CC18" i="6"/>
  <c r="CE18" i="6"/>
  <c r="CG18" i="6"/>
  <c r="AW19" i="6"/>
  <c r="AY19" i="6"/>
  <c r="BA19" i="6"/>
  <c r="BC19" i="6"/>
  <c r="BE19" i="6"/>
  <c r="BG19" i="6"/>
  <c r="BI19" i="6"/>
  <c r="BK19" i="6"/>
  <c r="BM19" i="6"/>
  <c r="BO19" i="6"/>
  <c r="BQ19" i="6"/>
  <c r="BS19" i="6"/>
  <c r="BU19" i="6"/>
  <c r="BW19" i="6"/>
  <c r="BY19" i="6"/>
  <c r="CA19" i="6"/>
  <c r="CC19" i="6"/>
  <c r="CE19" i="6"/>
  <c r="CG19" i="6"/>
  <c r="T26" i="6"/>
  <c r="D28" i="6"/>
  <c r="AD28" i="6"/>
  <c r="D30" i="6"/>
  <c r="AD30" i="6"/>
  <c r="T32" i="6"/>
  <c r="AY9" i="4"/>
  <c r="BA9" i="4"/>
  <c r="BC9" i="4"/>
  <c r="BE9" i="4"/>
  <c r="BG9" i="4"/>
  <c r="BI9" i="4"/>
  <c r="BK9" i="4"/>
  <c r="BM9" i="4"/>
  <c r="BO9" i="4"/>
  <c r="BQ9" i="4"/>
  <c r="BS9" i="4"/>
  <c r="BU9" i="4"/>
  <c r="BW9" i="4"/>
  <c r="BY9" i="4"/>
  <c r="CA9" i="4"/>
  <c r="CC9" i="4"/>
  <c r="CE9" i="4"/>
  <c r="CG9" i="4"/>
  <c r="AY10" i="4"/>
  <c r="BA10" i="4"/>
  <c r="BC10" i="4"/>
  <c r="BE10" i="4"/>
  <c r="BG10" i="4"/>
  <c r="BI10" i="4"/>
  <c r="BK10" i="4"/>
  <c r="BM10" i="4"/>
  <c r="BO10" i="4"/>
  <c r="BQ10" i="4"/>
  <c r="BS10" i="4"/>
  <c r="BU10" i="4"/>
  <c r="BW10" i="4"/>
  <c r="BY10" i="4"/>
  <c r="CA10" i="4"/>
  <c r="CC10" i="4"/>
  <c r="CE10" i="4"/>
  <c r="CG10" i="4"/>
  <c r="AY11" i="4"/>
  <c r="BA11" i="4"/>
  <c r="BC11" i="4"/>
  <c r="BE11" i="4"/>
  <c r="BG11" i="4"/>
  <c r="BI11" i="4"/>
  <c r="BK11" i="4"/>
  <c r="BM11" i="4"/>
  <c r="BO11" i="4"/>
  <c r="BQ11" i="4"/>
  <c r="BS11" i="4"/>
  <c r="BU11" i="4"/>
  <c r="BW11" i="4"/>
  <c r="BY11" i="4"/>
  <c r="CA11" i="4"/>
  <c r="CC11" i="4"/>
  <c r="CE11" i="4"/>
  <c r="CG11" i="4"/>
  <c r="AY12" i="4"/>
  <c r="BA12" i="4"/>
  <c r="BC12" i="4"/>
  <c r="BE12" i="4"/>
  <c r="BG12" i="4"/>
  <c r="BI12" i="4"/>
  <c r="BK12" i="4"/>
  <c r="BM12" i="4"/>
  <c r="BO12" i="4"/>
  <c r="BQ12" i="4"/>
  <c r="BS12" i="4"/>
  <c r="BU12" i="4"/>
  <c r="BW12" i="4"/>
  <c r="BY12" i="4"/>
  <c r="CA12" i="4"/>
  <c r="CC12" i="4"/>
  <c r="CE12" i="4"/>
  <c r="CG12" i="4"/>
  <c r="AY13" i="4"/>
  <c r="BA13" i="4"/>
  <c r="BC13" i="4"/>
  <c r="BE13" i="4"/>
  <c r="BG13" i="4"/>
  <c r="BI13" i="4"/>
  <c r="BK13" i="4"/>
  <c r="BM13" i="4"/>
  <c r="BO13" i="4"/>
  <c r="BQ13" i="4"/>
  <c r="BS13" i="4"/>
  <c r="BU13" i="4"/>
  <c r="BW13" i="4"/>
  <c r="BY13" i="4"/>
  <c r="CA13" i="4"/>
  <c r="CC13" i="4"/>
  <c r="CE13" i="4"/>
  <c r="CG13" i="4"/>
  <c r="AY14" i="4"/>
  <c r="BA14" i="4"/>
  <c r="BC14" i="4"/>
  <c r="BE14" i="4"/>
  <c r="BG14" i="4"/>
  <c r="BI14" i="4"/>
  <c r="BK14" i="4"/>
  <c r="BM14" i="4"/>
  <c r="BO14" i="4"/>
  <c r="BQ14" i="4"/>
  <c r="BS14" i="4"/>
  <c r="BU14" i="4"/>
  <c r="BW14" i="4"/>
  <c r="BY14" i="4"/>
  <c r="CA14" i="4"/>
  <c r="CC14" i="4"/>
  <c r="CE14" i="4"/>
  <c r="CG14" i="4"/>
  <c r="AY15" i="4"/>
  <c r="BA15" i="4"/>
  <c r="BC15" i="4"/>
  <c r="BE15" i="4"/>
  <c r="BG15" i="4"/>
  <c r="BI15" i="4"/>
  <c r="BK15" i="4"/>
  <c r="BM15" i="4"/>
  <c r="BO15" i="4"/>
  <c r="BQ15" i="4"/>
  <c r="BS15" i="4"/>
  <c r="BU15" i="4"/>
  <c r="BW15" i="4"/>
  <c r="BY15" i="4"/>
  <c r="CA15" i="4"/>
  <c r="CC15" i="4"/>
  <c r="CE15" i="4"/>
  <c r="CG15" i="4"/>
  <c r="AY16" i="4"/>
  <c r="BA16" i="4"/>
  <c r="BC16" i="4"/>
  <c r="BE16" i="4"/>
  <c r="BG16" i="4"/>
  <c r="BI16" i="4"/>
  <c r="BK16" i="4"/>
  <c r="BM16" i="4"/>
  <c r="BO16" i="4"/>
  <c r="BQ16" i="4"/>
  <c r="BS16" i="4"/>
  <c r="BU16" i="4"/>
  <c r="BW16" i="4"/>
  <c r="BY16" i="4"/>
  <c r="CA16" i="4"/>
  <c r="CC16" i="4"/>
  <c r="CE16" i="4"/>
  <c r="CG16" i="4"/>
  <c r="AW20" i="4"/>
  <c r="AY20" i="4"/>
  <c r="BA20" i="4"/>
  <c r="BA23" i="4"/>
  <c r="BC20" i="4"/>
  <c r="BE20" i="4"/>
  <c r="BG20" i="4"/>
  <c r="BI20" i="4"/>
  <c r="BI23" i="4" s="1"/>
  <c r="BK20" i="4"/>
  <c r="BM20" i="4"/>
  <c r="BO20" i="4"/>
  <c r="BQ20" i="4"/>
  <c r="BQ23" i="4" s="1"/>
  <c r="BS20" i="4"/>
  <c r="BU20" i="4"/>
  <c r="BW20" i="4"/>
  <c r="BY20" i="4"/>
  <c r="BY23" i="4" s="1"/>
  <c r="CA20" i="4"/>
  <c r="CC20" i="4"/>
  <c r="CE20" i="4"/>
  <c r="CG20" i="4"/>
  <c r="CG23" i="4" s="1"/>
  <c r="AW21" i="4"/>
  <c r="AY21" i="4"/>
  <c r="BA21" i="4"/>
  <c r="BC21" i="4"/>
  <c r="BE21" i="4"/>
  <c r="BG21" i="4"/>
  <c r="BI21" i="4"/>
  <c r="BK21" i="4"/>
  <c r="BM21" i="4"/>
  <c r="BO21" i="4"/>
  <c r="BQ21" i="4"/>
  <c r="BS21" i="4"/>
  <c r="BU21" i="4"/>
  <c r="BW21" i="4"/>
  <c r="BY21" i="4"/>
  <c r="CA21" i="4"/>
  <c r="CC21" i="4"/>
  <c r="CE21" i="4"/>
  <c r="CG21" i="4"/>
  <c r="AW22" i="4"/>
  <c r="AY22" i="4"/>
  <c r="BA22" i="4"/>
  <c r="BC22" i="4"/>
  <c r="BE22" i="4"/>
  <c r="BG22" i="4"/>
  <c r="BI22" i="4"/>
  <c r="BK22" i="4"/>
  <c r="BM22" i="4"/>
  <c r="BO22" i="4"/>
  <c r="BQ22" i="4"/>
  <c r="BS22" i="4"/>
  <c r="BU22" i="4"/>
  <c r="BW22" i="4"/>
  <c r="BY22" i="4"/>
  <c r="CA22" i="4"/>
  <c r="CC22" i="4"/>
  <c r="CE22" i="4"/>
  <c r="CG22" i="4"/>
  <c r="AW23" i="4"/>
  <c r="AY23" i="4"/>
  <c r="BC23" i="4"/>
  <c r="BE23" i="4"/>
  <c r="BG23" i="4"/>
  <c r="BK23" i="4"/>
  <c r="BM23" i="4"/>
  <c r="BO23" i="4"/>
  <c r="BS23" i="4"/>
  <c r="BU23" i="4"/>
  <c r="BW23" i="4"/>
  <c r="CA23" i="4"/>
  <c r="CC23" i="4"/>
  <c r="CE23" i="4"/>
  <c r="AW24" i="4"/>
  <c r="AY24" i="4"/>
  <c r="BA24" i="4"/>
  <c r="BC24" i="4"/>
  <c r="BE24" i="4"/>
  <c r="BG24" i="4"/>
  <c r="BI24" i="4"/>
  <c r="BK24" i="4"/>
  <c r="BM24" i="4"/>
  <c r="BO24" i="4"/>
  <c r="BQ24" i="4"/>
  <c r="BS24" i="4"/>
  <c r="BU24" i="4"/>
  <c r="BW24" i="4"/>
  <c r="BY24" i="4"/>
  <c r="CA24" i="4"/>
  <c r="CC24" i="4"/>
  <c r="CE24" i="4"/>
  <c r="CG24" i="4"/>
  <c r="BQ11" i="6" l="1"/>
  <c r="BG11" i="6"/>
  <c r="CA11" i="6"/>
  <c r="BS11" i="6"/>
  <c r="BC11" i="6"/>
</calcChain>
</file>

<file path=xl/comments1.xml><?xml version="1.0" encoding="utf-8"?>
<comments xmlns="http://schemas.openxmlformats.org/spreadsheetml/2006/main">
  <authors>
    <author>JK</author>
    <author>Yongyi.Min</author>
  </authors>
  <commentList>
    <comment ref="D9" authorId="0">
      <text>
        <r>
          <rPr>
            <sz val="8"/>
            <color indexed="81"/>
            <rFont val="Tahoma"/>
            <family val="2"/>
          </rPr>
          <t xml:space="preserve">All waste from agricultural, forestry and fishing activities.  Manure used as fertilizer is excluded (i.e., only excess manure which is disposed of should be included). This category refers to ISIC divisions 01 to 03.
</t>
        </r>
      </text>
    </comment>
    <comment ref="D10" authorId="0">
      <text>
        <r>
          <rPr>
            <sz val="8"/>
            <color indexed="81"/>
            <rFont val="Tahoma"/>
            <family val="2"/>
          </rPr>
          <t xml:space="preserve">All waste from mining and quarrying activities.  This category refers to ISIC divisions 05 to 09.
</t>
        </r>
      </text>
    </comment>
    <comment ref="D11" authorId="0">
      <text>
        <r>
          <rPr>
            <sz val="8"/>
            <color indexed="81"/>
            <rFont val="Tahoma"/>
            <family val="2"/>
          </rPr>
          <t xml:space="preserve">All waste from manufacturing activities.  This category refers to ISIC divisions 10 to 33.
</t>
        </r>
      </text>
    </comment>
    <comment ref="D12" authorId="0">
      <text>
        <r>
          <rPr>
            <sz val="8"/>
            <color indexed="81"/>
            <rFont val="Tahoma"/>
            <family val="2"/>
          </rPr>
          <t xml:space="preserve">All waste from electricity, gas, steam and air conditioning supply. Waste from the production of nuclear energy should be excluded. This category refers to ISIC division 35. 
</t>
        </r>
      </text>
    </comment>
    <comment ref="D13" authorId="0">
      <text>
        <r>
          <rPr>
            <sz val="8"/>
            <color indexed="81"/>
            <rFont val="Tahoma"/>
            <family val="2"/>
          </rPr>
          <t>All waste from construction activities.  This category refers to waste generated in ISIC divisions 41 to 43.</t>
        </r>
      </text>
    </comment>
    <comment ref="D14" authorId="0">
      <text>
        <r>
          <rPr>
            <sz val="8"/>
            <color indexed="81"/>
            <rFont val="Tahoma"/>
            <family val="2"/>
          </rPr>
          <t xml:space="preserve">All waste from all other economic activities not specified above and excluding ISIC division 38.  This category refers to waste generated in ISIC divisions 36, 37, 39, and ISIC 45 to 99.
</t>
        </r>
      </text>
    </comment>
    <comment ref="D15" authorId="1">
      <text>
        <r>
          <rPr>
            <sz val="8"/>
            <color indexed="81"/>
            <rFont val="Tahoma"/>
            <family val="2"/>
          </rPr>
          <t xml:space="preserve">Waste material usually generated in the normal functioning of households. 
</t>
        </r>
      </text>
    </comment>
  </commentList>
</comments>
</file>

<file path=xl/comments2.xml><?xml version="1.0" encoding="utf-8"?>
<comments xmlns="http://schemas.openxmlformats.org/spreadsheetml/2006/main">
  <authors>
    <author>JK</author>
    <author>Reena Shah</author>
  </authors>
  <commentList>
    <comment ref="D10" authorId="0">
      <text>
        <r>
          <rPr>
            <sz val="8"/>
            <color indexed="81"/>
            <rFont val="Tahoma"/>
            <family val="2"/>
          </rPr>
          <t xml:space="preserve">Hazardous waste refers to the categories of waste to be controlled according to the Basel Convention on the control of transboundary movements of hazardous waste and their disposal (Article 1.1 and Annex I).
</t>
        </r>
      </text>
    </comment>
    <comment ref="D14" authorId="0">
      <text>
        <r>
          <rPr>
            <sz val="8"/>
            <color indexed="81"/>
            <rFont val="Tahoma"/>
            <family val="2"/>
          </rPr>
          <t xml:space="preserve">Any reprocessing of waste material in a production process that diverts it from the waste stream, except reuse as fuel.  Both reprocessing as the same type of product, and for different purposes should be included. Recycling within industrial plants i.e., at the place of generation should be excluded. 
</t>
        </r>
      </text>
    </comment>
    <comment ref="D15" authorId="0">
      <text>
        <r>
          <rPr>
            <sz val="8"/>
            <color indexed="81"/>
            <rFont val="Tahoma"/>
            <family val="2"/>
          </rPr>
          <t xml:space="preserve">The controlled combustion of waste with or without energy recovery.
</t>
        </r>
      </text>
    </comment>
    <comment ref="D16" authorId="1">
      <text>
        <r>
          <rPr>
            <sz val="8"/>
            <color indexed="81"/>
            <rFont val="Tahoma"/>
            <family val="2"/>
          </rPr>
          <t>Incineration in which evolving thermal energy is used for the production of steam, hot water or electric energy.</t>
        </r>
        <r>
          <rPr>
            <sz val="10"/>
            <color indexed="81"/>
            <rFont val="Tahoma"/>
            <family val="2"/>
          </rPr>
          <t xml:space="preserve">
</t>
        </r>
      </text>
    </comment>
    <comment ref="D17" authorId="0">
      <text>
        <r>
          <rPr>
            <sz val="8"/>
            <color indexed="81"/>
            <rFont val="Tahoma"/>
            <family val="2"/>
          </rPr>
          <t xml:space="preserve">Final placement of waste into or onto the land in a controlled or uncontrolled way. The definition covers both landfilling in internal sites (i.e., where a generator of waste is carrying out its own waste disposal at the place of generation) and in external sites.
</t>
        </r>
      </text>
    </comment>
    <comment ref="D18" authorId="0">
      <text>
        <r>
          <rPr>
            <sz val="8"/>
            <color indexed="81"/>
            <rFont val="Tahoma"/>
            <family val="2"/>
          </rPr>
          <t xml:space="preserve">Any final treatment or disposal different from recycling, incineration and landfilling.  Examples include physical/chemical treatment, biological treatment, releasing into water bodies and permanent storage.
</t>
        </r>
      </text>
    </comment>
  </commentList>
</comments>
</file>

<file path=xl/comments3.xml><?xml version="1.0" encoding="utf-8"?>
<comments xmlns="http://schemas.openxmlformats.org/spreadsheetml/2006/main">
  <authors>
    <author>JK</author>
    <author>Yongyi.Min</author>
  </authors>
  <commentList>
    <comment ref="D11" authorId="0">
      <text>
        <r>
          <rPr>
            <sz val="8"/>
            <color indexed="81"/>
            <rFont val="Tahoma"/>
            <family val="2"/>
          </rPr>
          <t xml:space="preserve">Municipal waste collected by or on behalf of municipalities, as well as municipal waste collected by the private sector. It includes mixed waste, and fractions collected separately for recovery operations (through door-to-door collection and/or through voluntary deposits).
</t>
        </r>
      </text>
    </comment>
    <comment ref="D14" authorId="0">
      <text>
        <r>
          <rPr>
            <sz val="8"/>
            <color indexed="81"/>
            <rFont val="Tahoma"/>
            <family val="2"/>
          </rPr>
          <t xml:space="preserve">The amount of municipal waste collected in the country - amount exported for treatment or disposal + amount imported for treatment or disposal.
</t>
        </r>
      </text>
    </comment>
    <comment ref="D15" authorId="0">
      <text>
        <r>
          <rPr>
            <sz val="8"/>
            <color indexed="81"/>
            <rFont val="Tahoma"/>
            <family val="2"/>
          </rPr>
          <t xml:space="preserve">Any reprocessing of waste material in a production process that diverts it from the waste stream, except reuse as fuel.  Both reprocessing as the same type of product, and for different purposes should be included. Recycling within industrial plants i.e., at the place of generation should be excluded. 
</t>
        </r>
      </text>
    </comment>
    <comment ref="D16" authorId="0">
      <text>
        <r>
          <rPr>
            <sz val="8"/>
            <color indexed="81"/>
            <rFont val="Tahoma"/>
            <family val="2"/>
          </rPr>
          <t xml:space="preserve">A biological process that submits biodegradable waste to anaerobic or aerobic decomposition, and that results in a product that is recovered and can be used to increase soil fertility.
</t>
        </r>
      </text>
    </comment>
    <comment ref="D17" authorId="0">
      <text>
        <r>
          <rPr>
            <sz val="8"/>
            <color indexed="81"/>
            <rFont val="Tahoma"/>
            <family val="2"/>
          </rPr>
          <t xml:space="preserve">The controlled combustion of waste with or without energy recovery.
</t>
        </r>
      </text>
    </comment>
    <comment ref="D18" authorId="1">
      <text>
        <r>
          <rPr>
            <sz val="8"/>
            <color indexed="81"/>
            <rFont val="Tahoma"/>
            <family val="2"/>
          </rPr>
          <t>Incineration in which evolving thermal energy is used for the production of steam, hot water or electric energy.</t>
        </r>
      </text>
    </comment>
    <comment ref="D19" authorId="0">
      <text>
        <r>
          <rPr>
            <sz val="8"/>
            <color indexed="81"/>
            <rFont val="Tahoma"/>
            <family val="2"/>
          </rPr>
          <t xml:space="preserve">Final placement of waste into or onto the land in a controlled or uncontrolled way. The definition covers both landfilling in internal sites (i.e., where a generator of waste is carrying out its own waste disposal at the place of generation) and in external sites.
</t>
        </r>
      </text>
    </comment>
    <comment ref="D20" authorId="1">
      <text>
        <r>
          <rPr>
            <sz val="8"/>
            <color indexed="81"/>
            <rFont val="Tahoma"/>
            <family val="2"/>
          </rPr>
          <t>Final placement of waste into or onto the land in a controlled landfill site.</t>
        </r>
        <r>
          <rPr>
            <sz val="8"/>
            <color indexed="81"/>
            <rFont val="Tahoma"/>
            <family val="2"/>
          </rPr>
          <t xml:space="preserve">
</t>
        </r>
      </text>
    </comment>
    <comment ref="D21" authorId="0">
      <text>
        <r>
          <rPr>
            <sz val="8"/>
            <color indexed="81"/>
            <rFont val="Tahoma"/>
            <family val="2"/>
          </rPr>
          <t xml:space="preserve">Any final treatment or disposal different from recycling, composting, incineration and landfilling.  Examples include releasing into water bodies and permanent storage.
</t>
        </r>
      </text>
    </comment>
    <comment ref="D23" authorId="0">
      <text>
        <r>
          <rPr>
            <sz val="8"/>
            <color indexed="81"/>
            <rFont val="Tahoma"/>
            <family val="2"/>
          </rPr>
          <t xml:space="preserve">The proportion of the total resident population covered by regular municipal waste removal service in relation to the total resident population of the country.  P_total = T_s/T = (U_s + R_s) / (U + R), where T_s = Total population served, T = Total population, U_s = urban population served, U = urban population, R_s = rural population served, R = rural population.    
</t>
        </r>
      </text>
    </comment>
    <comment ref="D24" authorId="0">
      <text>
        <r>
          <rPr>
            <sz val="8"/>
            <color indexed="81"/>
            <rFont val="Tahoma"/>
            <family val="2"/>
          </rPr>
          <t xml:space="preserve">The proportion of the urban resident population covered by regular municipal waste removal service in relation to the urban resident population of the country.  P_urban = U_s/U, where U_s = urban population served, U = urban population.
</t>
        </r>
      </text>
    </comment>
    <comment ref="D25" authorId="0">
      <text>
        <r>
          <rPr>
            <sz val="8"/>
            <color indexed="81"/>
            <rFont val="Tahoma"/>
            <family val="2"/>
          </rPr>
          <t xml:space="preserve">The proportion of the rural resident population covered by regular municipal waste removal service in relation to the rural resident population of the country.  P_rural = R_s/R, where R_s = rural population served, R = rural population. 
</t>
        </r>
      </text>
    </comment>
  </commentList>
</comments>
</file>

<file path=xl/comments4.xml><?xml version="1.0" encoding="utf-8"?>
<comments xmlns="http://schemas.openxmlformats.org/spreadsheetml/2006/main">
  <authors>
    <author>JK</author>
    <author>Yongyi.Min</author>
  </authors>
  <commentList>
    <comment ref="D10" authorId="0">
      <text>
        <r>
          <rPr>
            <sz val="8"/>
            <color indexed="81"/>
            <rFont val="Tahoma"/>
            <family val="2"/>
          </rPr>
          <t xml:space="preserve">The proportion of the city resident population covered by regular municipal waste removal service in relation to the total city resident population.
</t>
        </r>
      </text>
    </comment>
    <comment ref="D13" authorId="0">
      <text>
        <r>
          <rPr>
            <sz val="8"/>
            <color indexed="81"/>
            <rFont val="Tahoma"/>
            <family val="2"/>
          </rPr>
          <t xml:space="preserve">Municipal waste collected by or on behalf of municipalities, as well as municipal waste collected by the private sector. It includes mixed waste, and fractions collected separately for recovery operations (through door-to-door collection and/or through voluntary deposits). 
</t>
        </r>
      </text>
    </comment>
    <comment ref="D14" authorId="0">
      <text>
        <r>
          <rPr>
            <sz val="8"/>
            <color indexed="81"/>
            <rFont val="Tahoma"/>
            <family val="2"/>
          </rPr>
          <t xml:space="preserve">Any reprocessing of waste material in a production process that diverts it from the waste stream, except reuse as fuel.  Both reprocessing as the same type of product, and for different purposes should be included. Recycling within industrial plants i.e., at the place of generation should be excluded. 
</t>
        </r>
      </text>
    </comment>
    <comment ref="D15" authorId="0">
      <text>
        <r>
          <rPr>
            <sz val="8"/>
            <color indexed="81"/>
            <rFont val="Tahoma"/>
            <family val="2"/>
          </rPr>
          <t xml:space="preserve">A biological process that submits biodegradable waste to anaerobic or aerobic decomposition, and that results in a product that is recovered and can be used to increase soil fertility.
</t>
        </r>
      </text>
    </comment>
    <comment ref="D16" authorId="0">
      <text>
        <r>
          <rPr>
            <sz val="8"/>
            <color indexed="81"/>
            <rFont val="Tahoma"/>
            <family val="2"/>
          </rPr>
          <t xml:space="preserve">The controlled combustion of waste with or without energy recovery.
</t>
        </r>
      </text>
    </comment>
    <comment ref="D17" authorId="1">
      <text>
        <r>
          <rPr>
            <sz val="8"/>
            <color indexed="81"/>
            <rFont val="Tahoma"/>
            <family val="2"/>
          </rPr>
          <t>Incineration in which evolving thermal energy is used for the production of steam, hot water or electric energy.</t>
        </r>
      </text>
    </comment>
    <comment ref="D18" authorId="0">
      <text>
        <r>
          <rPr>
            <sz val="8"/>
            <color indexed="81"/>
            <rFont val="Tahoma"/>
            <family val="2"/>
          </rPr>
          <t xml:space="preserve">Final placement of waste into or onto the land in a controlled or uncontrolled way. The definition covers both landfilling in internal sites (i.e., where a generator of waste is carrying out its own waste disposal at the place of generation) and in external sites.
</t>
        </r>
      </text>
    </comment>
    <comment ref="D19" authorId="1">
      <text>
        <r>
          <rPr>
            <sz val="8"/>
            <color indexed="81"/>
            <rFont val="Tahoma"/>
            <family val="2"/>
          </rPr>
          <t>Final placement of waste into or onto the land in a controlled landfill site.</t>
        </r>
        <r>
          <rPr>
            <sz val="8"/>
            <color indexed="81"/>
            <rFont val="Tahoma"/>
            <family val="2"/>
          </rPr>
          <t xml:space="preserve">
</t>
        </r>
      </text>
    </comment>
    <comment ref="D20" authorId="0">
      <text>
        <r>
          <rPr>
            <sz val="8"/>
            <color indexed="81"/>
            <rFont val="Tahoma"/>
            <family val="2"/>
          </rPr>
          <t xml:space="preserve">Any final treatment or disposal different from recycling, composting, incineration and landfilling.  Examples include releasing into water bodies and permanent storage.
</t>
        </r>
      </text>
    </comment>
  </commentList>
</comments>
</file>

<file path=xl/sharedStrings.xml><?xml version="1.0" encoding="utf-8"?>
<sst xmlns="http://schemas.openxmlformats.org/spreadsheetml/2006/main" count="727" uniqueCount="312">
  <si>
    <t>The stock of hazardous waste is the amount of hazardous waste waiting for treatment or disposal.  Hazardous waste is commonly stored prior to treatment or disposal. Part of the hazardous waste may not be treated or disposed of during the year that it is generated. At the end of the year, this amount of hazardous waste not treated or disposed of will contribute to the stock of hazardous waste to be treated or disposed of for upcoming years.  Also, part of the amount of hazardous waste generated may be exported to other countries for treatment.  Countries may also have imported hazardous waste either for treatment or disposal.  'Stock of hazardous waste at the beginning of the year' + 'Hazardous waste generated during the year' + 'Hazardous waste imported during the year' - 'Hazardous waste exported during the year' - 'Hazardous waste treated or disposed of during the year' = 'Stock of hazardous waste at the end of the year'.</t>
  </si>
  <si>
    <t>In some instances, part of the municipal waste collected may be exported to other countries for treatment.  Countries may also have imported municipal waste for treatment or disposal.  The total amount of 'Municipal waste managed in the country' is calculated as: municipal waste collected in the country - municipal waste exported + municipal waste imported.</t>
  </si>
  <si>
    <t>The amount of municipal waste collected in the country - amount exported for treatment or disposal + amount imported for treatment or disposal.</t>
  </si>
  <si>
    <t>The 'Percentage of total population served by municipal waste collection' is usually estimated using the percentage of addresses in the municipalities from where waste is collected. It is expressed as a percentage of the total resident population.  Similarly, the urban resident population served is expressed as a percentage of the total urban resident population, and the rural resident population served is expressed as a percentage of the total rural resident population.  Apply national definition for "urban" and "rural" population.</t>
  </si>
  <si>
    <t>The proportion of the total, urban and rural resident population covered by regular municipal waste removal service in relation to the total, urban and rural resident population, respectively, of the country or the city.</t>
  </si>
  <si>
    <r>
      <t xml:space="preserve">Waste generated by an economic activity includes </t>
    </r>
    <r>
      <rPr>
        <u/>
        <sz val="8"/>
        <rFont val="Arial"/>
        <family val="2"/>
      </rPr>
      <t>all</t>
    </r>
    <r>
      <rPr>
        <sz val="8"/>
        <rFont val="Arial"/>
        <family val="2"/>
      </rPr>
      <t xml:space="preserve"> kinds of waste generated by economic units within this activity.  For further details please refer to the description of Table R1 in the Guidance Section.</t>
    </r>
  </si>
  <si>
    <t>The data requested in this questionnaire may be initially collected or compiled by different institutions in a country.  The national statistical offices or ministries of environment are asked to bring together the data from these different sources. In the case of hazardous waste please consult the focal point of your country to the Basel Convention, as noted in the description of Table R2 below.</t>
  </si>
  <si>
    <r>
      <t>(Waste from)</t>
    </r>
    <r>
      <rPr>
        <b/>
        <sz val="10"/>
        <rFont val="Arial"/>
        <family val="2"/>
      </rPr>
      <t xml:space="preserve"> Other economic activities excluding ISIC 38</t>
    </r>
  </si>
  <si>
    <r>
      <t xml:space="preserve">    of which:</t>
    </r>
    <r>
      <rPr>
        <sz val="8"/>
        <rFont val="Arial"/>
        <family val="2"/>
      </rPr>
      <t xml:space="preserve"> with energy recovery</t>
    </r>
  </si>
  <si>
    <t xml:space="preserve">Data can also be viewed/edited for years 1990 and 1995-2000. Select column E to column T, right-click, and select "Unhide". </t>
  </si>
  <si>
    <t>Hazardous waste refers to the categories of waste to be controlled according to the Basel Convention on the control of transboundary movements of hazardous waste and their disposal (Article 1.1 and Annex I).</t>
  </si>
  <si>
    <t>Municipal waste, collected by or on behalf of municipalities, by public or private enterprises, includes waste originating from: households, commerce and trade, small businesses, office buildings and institutions (schools, hospitals, government buildings).  It also includes bulky waste (e.g., white goods, old furniture, mattresses) and waste from selected municipal services, e.g., waste from park and garden maintenance, waste from street cleaning services (street sweepings, the content of litter containers, market cleansing waste), if managed as waste.  The definition excludes waste from municipal sewage network and treatment, municipal construction and demolition waste.</t>
  </si>
  <si>
    <r>
      <t>In principle, the sum of the amounts going to 'Recycling' + Composting' + 'Incineration' + 'Landfilling' + 'Other'</t>
    </r>
    <r>
      <rPr>
        <i/>
        <sz val="10"/>
        <rFont val="Arial"/>
        <family val="2"/>
      </rPr>
      <t xml:space="preserve"> </t>
    </r>
    <r>
      <rPr>
        <sz val="10"/>
        <rFont val="Arial"/>
        <family val="2"/>
      </rPr>
      <t xml:space="preserve">should be equal to the amount of 'Municipal waste managed in the country'.  Nevertheless, as there can be double counting due to secondary waste quantities (e.g., residues of incineration which are landfilled or residues from composting which are incinerated), the sum can be higher than the amounts to be managed.  </t>
    </r>
  </si>
  <si>
    <t>Materials that are not prime products (i.e., products produced for the market) for which the generator has no further use for his own purpose of production, transformation or consumption, and which he discards, or intends or is required to discard.
It excludes material directly recycled or reused at the place of generation (i.e., establishment) and waste materials that are directly discharged into ambient water or air as wastewater or air pollution.</t>
  </si>
  <si>
    <t>All waste from agricultural, forestry and fishing activities.  Manure used as fertilizer is excluded (i.e., only excess manure which is disposed of should be included). This category refers to ISIC divisions 01 to 03.</t>
  </si>
  <si>
    <t xml:space="preserve">Any reprocessing of waste material in a production process that diverts it from the waste stream, except reuse as fuel.  Both reprocessing as the same type of product, and for different purposes should be included. Recycling within industrial plants i.e., at the place of generation should be excluded. </t>
  </si>
  <si>
    <r>
      <t xml:space="preserve">Contact us: </t>
    </r>
    <r>
      <rPr>
        <sz val="10"/>
        <rFont val="Arial"/>
        <family val="2"/>
      </rPr>
      <t>If you have any questions, contact the United Nations Statistics Division</t>
    </r>
  </si>
  <si>
    <r>
      <t>This table focuses on management of municipal waste.  The</t>
    </r>
    <r>
      <rPr>
        <i/>
        <sz val="10"/>
        <rFont val="Arial"/>
        <family val="2"/>
      </rPr>
      <t xml:space="preserve"> </t>
    </r>
    <r>
      <rPr>
        <sz val="10"/>
        <rFont val="Arial"/>
        <family val="2"/>
      </rPr>
      <t xml:space="preserve">total amount of 'Municipal waste collected' is the amount that is effectively collected/removed from households and other origins by or on behalf of municipalities (by public or private companies).  </t>
    </r>
  </si>
  <si>
    <t>Municipal waste is composed of a mix of different materials.  Usually, the composition of municipal waste is determined from the physical analysis of waste samples.  The table asks for the percentages of the mass of the main material groups in mixed municipal waste. If only the composition of household waste is available, provide the information in a footnote.</t>
  </si>
  <si>
    <t xml:space="preserve">Provide national definitions for waste, hazardous waste and municipal waste if they are different from the definitions provided by UNSD, and any additional information that can help the interpretation of your data, such as survey methods applied, quality statements on the data, etc. </t>
  </si>
  <si>
    <r>
      <t>Manufacturing</t>
    </r>
    <r>
      <rPr>
        <sz val="10"/>
        <rFont val="Arial"/>
        <family val="2"/>
      </rPr>
      <t xml:space="preserve"> includes the physical or chemical transformation of materials, substances, or components into new products.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t>
    </r>
  </si>
  <si>
    <r>
      <t>Construction</t>
    </r>
    <r>
      <rPr>
        <sz val="10"/>
        <rFont val="Arial"/>
        <family val="2"/>
      </rPr>
      <t xml:space="preserve"> includes general construction and specialized construction activities for buildings and civil engineering works. It includes new work, repair, additions and alterations, the erection of prefabricated buildings or structures on the site and also construction of a temporary nature.</t>
    </r>
  </si>
  <si>
    <t>Incineration with energy recovery</t>
  </si>
  <si>
    <t>Controlled landfilling</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</si>
  <si>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</si>
  <si>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r>
      <t>of which:</t>
    </r>
    <r>
      <rPr>
        <sz val="8"/>
        <rFont val="Arial"/>
        <family val="2"/>
      </rPr>
      <t xml:space="preserve">  controlled landfilling</t>
    </r>
  </si>
  <si>
    <t>-</t>
  </si>
  <si>
    <t>R1,8</t>
  </si>
  <si>
    <t xml:space="preserve">Total waste per $1000 GDP </t>
  </si>
  <si>
    <t>t/$1000</t>
  </si>
  <si>
    <t>If footnotes explanations are already provided, the relevant validation alerts can be ignored.</t>
  </si>
  <si>
    <t>kg/ind.</t>
  </si>
  <si>
    <t>Municipal waste collected per person</t>
  </si>
  <si>
    <t>Table R5: Management of Municipal Waste ― City Data</t>
  </si>
  <si>
    <t>Population (total, urban, rural) served by municipal waste collection</t>
  </si>
  <si>
    <t xml:space="preserve">Report data in the requested unit. </t>
  </si>
  <si>
    <t>Hazardous waste generated during the year</t>
  </si>
  <si>
    <t>Hazardous waste imported during the year</t>
  </si>
  <si>
    <t>Hazardous waste exported during the year</t>
  </si>
  <si>
    <t>Hazardous waste treated or disposed of during the year</t>
  </si>
  <si>
    <t>Diagram:</t>
  </si>
  <si>
    <t>R3, 13 &amp; R5, 12</t>
  </si>
  <si>
    <t>Please insert national definitions for waste, hazardous waste, municipal waste and other complementary information on waste.</t>
  </si>
  <si>
    <t>Please insert any additional information that can help the interpretation of your data, such as survey methods applied, quality statements on the data, etc.</t>
  </si>
  <si>
    <t>R1, 1</t>
  </si>
  <si>
    <t>R1, 2</t>
  </si>
  <si>
    <t>R1, 3</t>
  </si>
  <si>
    <t>R1, 4</t>
  </si>
  <si>
    <t>R1, 5</t>
  </si>
  <si>
    <t>R1, 6</t>
  </si>
  <si>
    <t>R1, 7</t>
  </si>
  <si>
    <t>R2, 6;  R3, 7 &amp; R5, 6</t>
  </si>
  <si>
    <t>R2, 7;  R3, 9 &amp; R5, 8</t>
  </si>
  <si>
    <t>R3, 6</t>
  </si>
  <si>
    <t>R3, 8 &amp; 
R5, 7</t>
  </si>
  <si>
    <t>R3, 12 &amp; 
R5, 11</t>
  </si>
  <si>
    <t>R3, 14-16 
&amp; R5, 2</t>
  </si>
  <si>
    <t>Table R4</t>
  </si>
  <si>
    <t>• the generation, collection, treatment and composition of municipal waste.</t>
  </si>
  <si>
    <t>Table R3: Management of Municipal Waste</t>
  </si>
  <si>
    <t>Table R4: Composition of Municipal Waste</t>
  </si>
  <si>
    <t>Electricity, gas, steam and air conditioning supply</t>
  </si>
  <si>
    <t>Waste collection, treatment and disposal activities; materials recovery</t>
  </si>
  <si>
    <r>
      <t>E</t>
    </r>
    <r>
      <rPr>
        <b/>
        <sz val="10"/>
        <rFont val="Arial"/>
        <family val="2"/>
      </rPr>
      <t xml:space="preserve">  38</t>
    </r>
  </si>
  <si>
    <t xml:space="preserve">ISIC Rev. 4 </t>
  </si>
  <si>
    <r>
      <t>Mining and quarrying</t>
    </r>
    <r>
      <rPr>
        <sz val="10"/>
        <rFont val="Arial"/>
        <family val="2"/>
      </rPr>
      <t xml:space="preserve"> include the extraction of minerals occurring naturally as solids (coal and ores), liquids (petroleum) or gases (natural gas). Extraction can be achieved by different methods such as underground or surface mining, well operation, seabed mining etc.  This section also includes supplementary activities aimed at preparing the crude materials for marketing, which are often carried out by the units that extracted the resource and/or others located nearby.</t>
    </r>
  </si>
  <si>
    <t>This section includes the activity of providing electric power, natural gas, steam, hot water and the like through a permanent infrastructure (network) of lines, mains and pipes. The dimension of the network is not decisive; also included are the distribution of electricity, gas, steam, hot water and the like in industrial parks or residential buildings. This section therefore includes the operation of electric and gas utilities, which generate, control and distribute electric power or gas. Also included is the provision of steam and air-conditioning supply. This section excludes the operation of water and sewerage utilities. This section also excludes the (typically long-distance) transport of gas through pipelines.</t>
  </si>
  <si>
    <t>Electricity, gas, steam and air conditioning supply (ISIC 35)</t>
  </si>
  <si>
    <t>R2, R3 &amp; R5</t>
  </si>
  <si>
    <t>R3, R4 &amp; R5</t>
  </si>
  <si>
    <t>Landfilling</t>
  </si>
  <si>
    <t>Table R6: Supplementary Information Sheet</t>
  </si>
  <si>
    <r>
      <t xml:space="preserve">(Waste from) </t>
    </r>
    <r>
      <rPr>
        <b/>
        <sz val="10"/>
        <rFont val="Arial"/>
        <family val="2"/>
      </rPr>
      <t>Households</t>
    </r>
  </si>
  <si>
    <t>A biological process that submits biodegradable waste to anaerobic or aerobic decomposition, and that results in a product that is recovered and can be used to increase soil fertility.</t>
  </si>
  <si>
    <t>Management of waste</t>
  </si>
  <si>
    <t>Collection, transport, treatment and disposal of waste, including after-care of disposal sites.</t>
  </si>
  <si>
    <t xml:space="preserve">Municipal waste collected by or on behalf of municipalities, as well as municipal waste collected by the private sector. It includes mixed waste, and fractions collected separately for recovery operations (through door-to-door collection and/or through voluntary deposits). </t>
  </si>
  <si>
    <t>Final placement of waste into or onto the land in a controlled landfill site.</t>
  </si>
  <si>
    <t>Total amount of municipal waste collected</t>
  </si>
  <si>
    <t>All waste from mining and quarrying activities.  This category refers to ISIC divisions 05 to 09.</t>
  </si>
  <si>
    <t>All waste from manufacturing activities.  This category refers to ISIC divisions 10 to 33.</t>
  </si>
  <si>
    <t>R2</t>
  </si>
  <si>
    <t>Incineration in which evolving thermal energy is used for the production of steam, hot water or electric energy.</t>
  </si>
  <si>
    <t>Section: WASTE</t>
  </si>
  <si>
    <t>TABLE OF CONTENTS</t>
  </si>
  <si>
    <t>Guidance</t>
  </si>
  <si>
    <t xml:space="preserve">Introduction, Steps to Follow, Description of Tables </t>
  </si>
  <si>
    <t xml:space="preserve">Definitions </t>
  </si>
  <si>
    <t>List of Definitions</t>
  </si>
  <si>
    <t>Table R1</t>
  </si>
  <si>
    <t>Table R2</t>
  </si>
  <si>
    <t>Table R3</t>
  </si>
  <si>
    <t>Management of Hazardous Waste</t>
  </si>
  <si>
    <t xml:space="preserve">Management of Municipal Waste </t>
  </si>
  <si>
    <t>Composition of Municipal Waste</t>
  </si>
  <si>
    <t>Table R5</t>
  </si>
  <si>
    <t>Table R6</t>
  </si>
  <si>
    <t>GUIDANCE</t>
  </si>
  <si>
    <t>INTRODUCTION</t>
  </si>
  <si>
    <t xml:space="preserve">Waste management is a key concern for the environment and the sustainable management of natural resources. The primary targets of waste management are:  </t>
  </si>
  <si>
    <t>The purpose of the waste questionnaire is to provide consistent data to draw reliable information and trends on:</t>
  </si>
  <si>
    <t>The definitions are listed in order of appearance of the variables.  Where variables are repeated, the definition can be found where the variable first appeared.</t>
  </si>
  <si>
    <t>STEPS TO FOLLOW</t>
  </si>
  <si>
    <t></t>
  </si>
  <si>
    <t>DESCRIPTION OF TABLES</t>
  </si>
  <si>
    <t>In addition, countries are encouraged to provide or attach any complementary source of information such as website addresses, publications, results of surveys, etc., related to the waste topic, particularly if countries encountered difficulties filling in the questionnaire.</t>
  </si>
  <si>
    <t>Industry Classification</t>
  </si>
  <si>
    <t>ISIC Code(s)</t>
  </si>
  <si>
    <t>Mining and quarrying</t>
  </si>
  <si>
    <t>Construction</t>
  </si>
  <si>
    <t>Table</t>
  </si>
  <si>
    <t>Term</t>
  </si>
  <si>
    <t>Definitions</t>
  </si>
  <si>
    <t>Waste</t>
  </si>
  <si>
    <t>Municipal waste</t>
  </si>
  <si>
    <t>Hazardous waste</t>
  </si>
  <si>
    <t>Municipal waste managed in the country</t>
  </si>
  <si>
    <t>Recycling</t>
  </si>
  <si>
    <t>Composting</t>
  </si>
  <si>
    <t>Incineration</t>
  </si>
  <si>
    <t>The controlled combustion of waste with or without energy recovery.</t>
  </si>
  <si>
    <t xml:space="preserve">Country: </t>
  </si>
  <si>
    <t>Contact institution:</t>
  </si>
  <si>
    <t>Line</t>
  </si>
  <si>
    <t>Category</t>
  </si>
  <si>
    <t>Unit</t>
  </si>
  <si>
    <t>1000 t</t>
  </si>
  <si>
    <t>Mining and quarrying (ISIC 05-09)</t>
  </si>
  <si>
    <t>Households</t>
  </si>
  <si>
    <t>Notes:</t>
  </si>
  <si>
    <t>Footnotes</t>
  </si>
  <si>
    <t>Code</t>
  </si>
  <si>
    <t>Footnote text</t>
  </si>
  <si>
    <t>tonnes</t>
  </si>
  <si>
    <r>
      <t>Please note that the unit in this table is "</t>
    </r>
    <r>
      <rPr>
        <b/>
        <sz val="8"/>
        <rFont val="Arial"/>
        <family val="2"/>
      </rPr>
      <t>tonnes (metric tons)</t>
    </r>
    <r>
      <rPr>
        <sz val="8"/>
        <rFont val="Arial"/>
        <family val="2"/>
      </rPr>
      <t>".</t>
    </r>
  </si>
  <si>
    <t>%</t>
  </si>
  <si>
    <t>c</t>
  </si>
  <si>
    <r>
      <t>of which:</t>
    </r>
    <r>
      <rPr>
        <sz val="8"/>
        <rFont val="Arial"/>
        <family val="2"/>
      </rPr>
      <t xml:space="preserve">  with energy recovery</t>
    </r>
  </si>
  <si>
    <t>Note:</t>
  </si>
  <si>
    <t>Paper, paperboard</t>
  </si>
  <si>
    <t xml:space="preserve">Textiles </t>
  </si>
  <si>
    <t xml:space="preserve">Plastics </t>
  </si>
  <si>
    <t xml:space="preserve">Glass </t>
  </si>
  <si>
    <t xml:space="preserve">Metals </t>
  </si>
  <si>
    <t xml:space="preserve">Organic material </t>
  </si>
  <si>
    <r>
      <t>of which</t>
    </r>
    <r>
      <rPr>
        <sz val="8"/>
        <rFont val="Arial"/>
        <family val="2"/>
      </rPr>
      <t>: food and garden waste</t>
    </r>
  </si>
  <si>
    <t xml:space="preserve">Other inorganic material </t>
  </si>
  <si>
    <t>TOTAL</t>
  </si>
  <si>
    <t xml:space="preserve">Total population of the city </t>
  </si>
  <si>
    <t>1000 inh.</t>
  </si>
  <si>
    <t xml:space="preserve">Percentage of city population served by municipal waste collection </t>
  </si>
  <si>
    <t>Municipal waste collected from households</t>
  </si>
  <si>
    <t>Municipal waste collected from other origins</t>
  </si>
  <si>
    <t>Generation of Waste by Source</t>
  </si>
  <si>
    <t>Table R1: Generation of Waste by Source</t>
  </si>
  <si>
    <t>Manufacturing (ISIC 10-33)</t>
  </si>
  <si>
    <t>Agriculture, forestry and fishing (ISIC 01-03)</t>
  </si>
  <si>
    <t>Manufacturing</t>
  </si>
  <si>
    <t xml:space="preserve">Agriculture, forestry and fishing </t>
  </si>
  <si>
    <r>
      <t>A</t>
    </r>
    <r>
      <rPr>
        <b/>
        <sz val="10"/>
        <rFont val="Arial"/>
        <family val="2"/>
      </rPr>
      <t xml:space="preserve">  01-03</t>
    </r>
  </si>
  <si>
    <r>
      <t>B</t>
    </r>
    <r>
      <rPr>
        <b/>
        <sz val="10"/>
        <rFont val="Arial"/>
        <family val="2"/>
      </rPr>
      <t xml:space="preserve">  05-09</t>
    </r>
  </si>
  <si>
    <r>
      <t>C</t>
    </r>
    <r>
      <rPr>
        <b/>
        <sz val="10"/>
        <rFont val="Arial"/>
        <family val="2"/>
      </rPr>
      <t xml:space="preserve">  10-33</t>
    </r>
  </si>
  <si>
    <r>
      <t>D</t>
    </r>
    <r>
      <rPr>
        <b/>
        <sz val="10"/>
        <rFont val="Arial"/>
        <family val="2"/>
      </rPr>
      <t xml:space="preserve">  35</t>
    </r>
  </si>
  <si>
    <r>
      <t>F</t>
    </r>
    <r>
      <rPr>
        <b/>
        <sz val="10"/>
        <rFont val="Arial"/>
        <family val="2"/>
      </rPr>
      <t xml:space="preserve">  41-43</t>
    </r>
  </si>
  <si>
    <t xml:space="preserve"> –</t>
  </si>
  <si>
    <t xml:space="preserve">by e-mail: envstats@un.org </t>
  </si>
  <si>
    <t xml:space="preserve">by fax: +1 (212) 963-0623 </t>
  </si>
  <si>
    <t>United Nations Statistics Division (UNSD) and United Nations Environment Programme (UNEP)</t>
  </si>
  <si>
    <t xml:space="preserve">Waste material usually generated in the normal functioning of households. </t>
  </si>
  <si>
    <t xml:space="preserve">The biennial data collection which is a joint activity of the United Nations Statistics Division (UNSD) and the United Nations Environment Programme (UNEP) contributes to the development of the UNSD International Environment Statistics Database.  The data will be analyzed and consolidated by UNSD for use in international work and will be made available to users at UNSD's website. </t>
  </si>
  <si>
    <t>Construction (ISIC 41-43)</t>
  </si>
  <si>
    <r>
      <t xml:space="preserve">Other </t>
    </r>
    <r>
      <rPr>
        <sz val="10"/>
        <rFont val="Arial"/>
        <family val="2"/>
      </rPr>
      <t>(waste treatment/disposal)</t>
    </r>
  </si>
  <si>
    <t>Supplementary Information Sheet</t>
  </si>
  <si>
    <t xml:space="preserve">All waste from electricity, gas, steam and air conditioning supply. Waste from the production of nuclear energy should be excluded. This category refers to ISIC division 35. </t>
  </si>
  <si>
    <r>
      <t>Amounts going to:</t>
    </r>
    <r>
      <rPr>
        <sz val="8"/>
        <rFont val="Arial"/>
        <family val="2"/>
      </rPr>
      <t xml:space="preserve">
        Recycling</t>
    </r>
  </si>
  <si>
    <t xml:space="preserve">        Incineration</t>
  </si>
  <si>
    <t xml:space="preserve">        Other, please specify in the footnote </t>
  </si>
  <si>
    <t xml:space="preserve">        Composting</t>
  </si>
  <si>
    <t xml:space="preserve">        Other, please specify in the footnote</t>
  </si>
  <si>
    <t xml:space="preserve">by mail: UN Statistics Division, Environment Statistics Section, DC2 -1416, 2 United Nations Plaza, New York, New York, 10017, USA </t>
  </si>
  <si>
    <t>• Reducing toxicity and volume of waste generated in the different production and consumption processes;</t>
  </si>
  <si>
    <t>• Sound environmental management of waste for disposal.</t>
  </si>
  <si>
    <t>• Increasing the share of recovered waste materials;</t>
  </si>
  <si>
    <t>• the share of economic activities and households in the generation of waste;</t>
  </si>
  <si>
    <t>• the generation and treatment of hazardous waste;</t>
  </si>
  <si>
    <t>Table R2: Management of Hazardous Waste</t>
  </si>
  <si>
    <t>Stock of hazardous waste at the beginning of the year</t>
  </si>
  <si>
    <t>•</t>
  </si>
  <si>
    <t xml:space="preserve">        Landfilling</t>
  </si>
  <si>
    <t>Municipal waste imported for treatment/disposal</t>
  </si>
  <si>
    <t>Municipal waste exported for treatment/disposal</t>
  </si>
  <si>
    <t xml:space="preserve">Table R4: Composition of Municipal Waste </t>
  </si>
  <si>
    <r>
      <t>•</t>
    </r>
    <r>
      <rPr>
        <sz val="8.3000000000000007"/>
        <color indexed="10"/>
        <rFont val="Arial"/>
        <family val="2"/>
      </rPr>
      <t xml:space="preserve"> </t>
    </r>
    <r>
      <rPr>
        <sz val="10"/>
        <color indexed="10"/>
        <rFont val="Arial"/>
        <family val="2"/>
      </rPr>
      <t>If the value turns red, please check if it is correct.</t>
    </r>
  </si>
  <si>
    <t xml:space="preserve">  UNSD</t>
  </si>
  <si>
    <t>Management of Municipal Waste ― City Data</t>
  </si>
  <si>
    <t>City name:</t>
  </si>
  <si>
    <t>Total population served by municipal waste collection</t>
  </si>
  <si>
    <t xml:space="preserve">Urban population served by municipal waste collection </t>
  </si>
  <si>
    <t xml:space="preserve">Rural population served by municipal waste collection </t>
  </si>
  <si>
    <t>Countries are kindly asked to provide data for the most populous cities of the country.  Please duplicate this table if you can provide data for additional cities.</t>
  </si>
  <si>
    <t>DATA VALIDATION</t>
  </si>
  <si>
    <t>• If the value turns red, please check if it is correct.</t>
  </si>
  <si>
    <t>• Unhide to view/edit previous years</t>
  </si>
  <si>
    <t>After you have filled in the data for each table, check the flagged cases (in red) for data coherence in the data validation section next to each table.</t>
  </si>
  <si>
    <t>Table R5:  Management of Municipal Waste ― City Data</t>
  </si>
  <si>
    <t>Total waste generation (=1+2+3+4+5+6+7)</t>
  </si>
  <si>
    <t>Stock of hazardous waste at the end of the year (=1+2+3-4-5)</t>
  </si>
  <si>
    <t>Total amount of municipal waste collected (=1+2)</t>
  </si>
  <si>
    <t>Municipal waste managed in the country (=3+4-5)</t>
  </si>
  <si>
    <t xml:space="preserve">Total amount of municipal waste collected (=3+4) </t>
  </si>
  <si>
    <t>Values not validated against checks like those below cannot be included in the UNSD Envstats Database and dissemination products unless sufficient explanation is provided in footnotes.</t>
  </si>
  <si>
    <t>N/A</t>
  </si>
  <si>
    <t>Calculation not applicable/missing value</t>
  </si>
  <si>
    <t>ok</t>
  </si>
  <si>
    <t>Validation check passed</t>
  </si>
  <si>
    <t>&lt;&gt;</t>
  </si>
  <si>
    <t>Validation failed or values not within expected range</t>
  </si>
  <si>
    <t>Time series validation: an automatic check on the percentage change from the previous year (where available). Cases are flagged if changes are not within expected ranges.</t>
  </si>
  <si>
    <t>&gt; 10%</t>
  </si>
  <si>
    <t>Greater than 10% change from previous year</t>
  </si>
  <si>
    <t>&lt;&gt; 100%</t>
  </si>
  <si>
    <t>Validation failed, sum of categories ≠ 100%</t>
  </si>
  <si>
    <t xml:space="preserve">.05&lt;Total waste per $1000 GDP&lt;10 </t>
  </si>
  <si>
    <t>√</t>
  </si>
  <si>
    <t>Population</t>
  </si>
  <si>
    <t>GDP</t>
  </si>
  <si>
    <t>US$</t>
  </si>
  <si>
    <r>
      <t>Coherence validation:</t>
    </r>
    <r>
      <rPr>
        <sz val="10"/>
        <color indexed="62"/>
        <rFont val="Arial"/>
        <family val="2"/>
      </rPr>
      <t xml:space="preserve"> check of coherence between variables within the questionnaire or compared to data from outside sources. Cases are flagged if values are not within expected ranges.</t>
    </r>
  </si>
  <si>
    <r>
      <t xml:space="preserve">Time series validation: </t>
    </r>
    <r>
      <rPr>
        <sz val="10"/>
        <color indexed="62"/>
        <rFont val="Arial"/>
        <family val="2"/>
      </rPr>
      <t>an automatic check on the percentage change from the previous year (where available). Cases are flagged if changes are not within expected ranges.</t>
    </r>
  </si>
  <si>
    <t>Municipal waste collected per capita</t>
  </si>
  <si>
    <t xml:space="preserve">Other economic activities excluding ISIC 38 </t>
  </si>
  <si>
    <t>Line 1+2+3+4+5+6+7</t>
  </si>
  <si>
    <t>Line 8= 9</t>
  </si>
  <si>
    <t>1000t</t>
  </si>
  <si>
    <r>
      <t>Line 1</t>
    </r>
    <r>
      <rPr>
        <b/>
        <vertAlign val="subscript"/>
        <sz val="8"/>
        <color indexed="62"/>
        <rFont val="Arial"/>
        <family val="2"/>
      </rPr>
      <t>t-1</t>
    </r>
    <r>
      <rPr>
        <b/>
        <sz val="8"/>
        <color indexed="62"/>
        <rFont val="Arial"/>
        <family val="2"/>
      </rPr>
      <t xml:space="preserve"> = Line 10</t>
    </r>
    <r>
      <rPr>
        <b/>
        <vertAlign val="subscript"/>
        <sz val="8"/>
        <color indexed="62"/>
        <rFont val="Arial"/>
        <family val="2"/>
      </rPr>
      <t>t</t>
    </r>
  </si>
  <si>
    <t>Line 10=11</t>
  </si>
  <si>
    <t>Line 1+2+3-4-5</t>
  </si>
  <si>
    <t>Line 5 ≥12</t>
  </si>
  <si>
    <t>Line 2 ≤ R1,8</t>
  </si>
  <si>
    <t>Amounts going to:
        Recycling</t>
  </si>
  <si>
    <t>of which:  with energy recovery</t>
  </si>
  <si>
    <t>of which:  controlled landfilling</t>
  </si>
  <si>
    <t>Line 1 + 2</t>
  </si>
  <si>
    <t>Line 17= 3</t>
  </si>
  <si>
    <t>100 &lt; Line 18  &lt; 1000</t>
  </si>
  <si>
    <t>Line 3+4-5</t>
  </si>
  <si>
    <t>Line 19= 6</t>
  </si>
  <si>
    <t>Line 7+8+9+11+13</t>
  </si>
  <si>
    <t>Line 6 ≥ 20</t>
  </si>
  <si>
    <t>Line 16 &lt; 14 &lt; 15</t>
  </si>
  <si>
    <t>of which: food and garden waste</t>
  </si>
  <si>
    <t>Line 10 = 100%</t>
  </si>
  <si>
    <t>Line 3+4</t>
  </si>
  <si>
    <t>Line 6+7+8+10+12</t>
  </si>
  <si>
    <t>Line 5 ≥ 14</t>
  </si>
  <si>
    <t>100&lt; Line 15 &lt;1000</t>
  </si>
  <si>
    <t>Line 5=3+4</t>
  </si>
  <si>
    <t>Copies of the questionnaire are available online at http://unstats.un.org/unsd/environment/questionnaire.htm.  Data from previous data collections are available at http://unstats.un.org/unsd/environment/qindicators.htm.</t>
  </si>
  <si>
    <t>Fill in the contact institution information at the top of each table.</t>
  </si>
  <si>
    <t>Based on the definitions provided, fill in the tables as much as possible (see the Definitions Sheet). If a different definition or methodology has been used, explain the differences in a footnote or provide the definition and/or methodology applied in the Supplementary Information Sheet (R6).</t>
  </si>
  <si>
    <t xml:space="preserve">If the requested data are not available, leave the cell blank. If the requested variable is not applicable (the phenomenon is not relevant) to the country, or the value is less than half the unit of measurement, the cell should be filled with "0". </t>
  </si>
  <si>
    <t>Attach any documents or reference which could help UNSD to understand your data.</t>
  </si>
  <si>
    <t xml:space="preserve">Final placement of waste into or onto the land in a controlled or uncontrolled way. The definition covers both landfilling in internal sites (i.e., where a generator of waste is carrying out its own waste disposal at the place of generation) and in external sites. </t>
  </si>
  <si>
    <t>This division includes the collection, treatment, and disposal of waste materials. This also includes local hauling of waste materials and the operation of materials recovery facilities (i.e., those that sort recoverable materials from a waste stream).</t>
  </si>
  <si>
    <r>
      <t xml:space="preserve">Other </t>
    </r>
    <r>
      <rPr>
        <sz val="10"/>
        <rFont val="Arial"/>
        <family val="2"/>
      </rPr>
      <t>(waste treatment/disposal for hazardous waste)</t>
    </r>
  </si>
  <si>
    <t>R3, 3 &amp; 
R5, 5</t>
  </si>
  <si>
    <t xml:space="preserve">by phone: Reena Shah at +1 (212) 963-4586, or Karen Cassamajor at +1 (212) 963-4561, or Marcus Newbury at +1 (212) 963-0092, or Robin Carrington at +1 (212) 963-6234. </t>
  </si>
  <si>
    <t>QUESTIONNAIRE 2013 ON ENVIRONMENT STATISTICS</t>
  </si>
  <si>
    <t>Please provide in the Footnotes Section below information on the source and data collection methodology for the values provided, such as estimation methods (if any), and the types of the original data sources used (e.g., surveys or administrative records).</t>
  </si>
  <si>
    <t xml:space="preserve">The breakdown follows the International Standard Industrial Classification of All Economic Activities (ISIC Rev.4).
(URL: http://unstats.un.org/unsd/cr/registry/regcst.asp?Cl=27). </t>
  </si>
  <si>
    <t>This questionnaire asks for data on the total amount of waste (both non-hazardous and hazardous), generated by various economic activities and households. The sectoral breakdown follows the International Standard Industrial Classification of All Economic Activities (ISIC Rev.4). For the full classification, see http://unstats.un.org/unsd/cr/registry/regcst.asp?Cl=27.</t>
  </si>
  <si>
    <t xml:space="preserve">Where a country has provided data to previous UNSD/UNEP Questionnaires on Environment Statistics, the 2013 Questionnaire has been pre-filled with these data. Countries are requested to add data for later years and to check the time series for consistency. </t>
  </si>
  <si>
    <t>A data validation section is added next to each table.  It includes two validation table types: time series validation and coherence validation.  It will help both the country and UNSD to validate the data provided.</t>
  </si>
  <si>
    <t>Hazardous waste treated or disposed of during the year (=6+7+9+10)</t>
  </si>
  <si>
    <t>Tables are pre-filled with data received from previous UNSD/UNEP Questionnaires.  Check the pre-filled data and, if possible, kindly update in the table. Check the pre-filled footnotes and correct them if necessary.</t>
  </si>
  <si>
    <t xml:space="preserve">If necessary, include footnotes to give additional information on data. Assign codes in alphabetical order (e.g., A, B, C...) in the first column to the right of the data and in the 'Footnotes' section below each table. Write your explanatory text in the footnote text column next to the associated code. If there are big data fluctuations in the time series, add footnotes to explain the large changes.  Provide as much information as possible in the footnotes on the source and data collection method for each value. </t>
  </si>
  <si>
    <r>
      <t>Note that years 1990 and 1995-2000 can also be viewed/edited: Select column E to column T, right-click, and select "Unhide".</t>
    </r>
    <r>
      <rPr>
        <sz val="10"/>
        <rFont val="Arial"/>
        <family val="2"/>
      </rPr>
      <t xml:space="preserve"> </t>
    </r>
  </si>
  <si>
    <r>
      <t>In principle, the sum of the amounts of hazardous waste going to: 'Recycling' + 'Incineration' + 'Landfilling' + 'Other'</t>
    </r>
    <r>
      <rPr>
        <i/>
        <sz val="10"/>
        <rFont val="Arial"/>
        <family val="2"/>
      </rPr>
      <t xml:space="preserve"> </t>
    </r>
    <r>
      <rPr>
        <sz val="10"/>
        <rFont val="Arial"/>
        <family val="2"/>
      </rPr>
      <t>should be equal to the amount of 'Hazardous waste treated or disposed of during the year</t>
    </r>
    <r>
      <rPr>
        <i/>
        <sz val="10"/>
        <rFont val="Arial"/>
        <family val="2"/>
      </rPr>
      <t>'</t>
    </r>
    <r>
      <rPr>
        <sz val="10"/>
        <rFont val="Arial"/>
        <family val="2"/>
      </rPr>
      <t xml:space="preserve">.  Nevertheless, as there can be double counting due to secondary waste quantities (e.g., residues of incineration which are landfilled), the sum can be higher than the amounts to be managed. </t>
    </r>
  </si>
  <si>
    <t>All waste from all other economic activities not specified above and excluding ISIC division 38.  This category refers to waste generated in ISIC divisions 36, 37, 39, and ISIC 45 to 99.</t>
  </si>
  <si>
    <t>Hazardous waste here refers to categories of waste to be controlled according to the Basel Convention on the Control of Transboundary Movements of Hazardous Wastes and Their Disposal (Article 1.1 and Annex I) (URL: http://www.basel.int/).  If data are not available according to the Basel Convention, amounts can be given according to national definitions and footnoted accordingly. If that is the case, give information on national definitions/classifications in the Supplementary Information Sheet.  Please consult the Focal Point of your country to the Basel Convention in order to promote harmonization of the reported data to the Basel Convention and to the UNSD/UNEP Questionnaire.  The list of Focal Points is available at: http://www.basel.int/Countries/CountryContacts/tabid/1342/Default.aspx</t>
  </si>
  <si>
    <t>Please describe the difficulties encountered in filling in the questionnaire.</t>
  </si>
  <si>
    <t>Any final treatment or disposal different from recycling, composting, incineration and landfilling.  Examples include releasing into water bodies and permanent storage.</t>
  </si>
  <si>
    <t>Any final treatment or disposal different from recycling, incineration and landfilling.  Examples include physical/chemical treatment, biological treatment, releasing into water bodies and permanent storage.</t>
  </si>
  <si>
    <t>In many countries there are no comprehensive data or estimates of the total amounts of waste generated by the different human/economic activities. Instead they focus on certain types of waste or waste materials that are of high priority for waste management.</t>
  </si>
  <si>
    <t xml:space="preserve">This table asks for data on the total amount of waste (both non-hazardous and hazardous), generated in the country during the year (Line 8), and its distribution among wide categories of the various economic activities and by households (Lines 1-7).  </t>
  </si>
  <si>
    <t>Please note that waste generated by ISIC 38 (waste collection, treatment and disposal activities; and materials recovery) is considered secondary waste, i.e., residual materials from recovery and disposal operations such as incineration and composting residues.  To avoid double counting, waste generated by ISIC 38 should be excluded from this table.</t>
  </si>
  <si>
    <t>In some countries, waste statistics are only available at the sub-national (regional, provincial, state) or city level. If there are no data at the national level, report the sub-national or city level data and provide a footnote indicating the coverage of the data.</t>
  </si>
  <si>
    <t>This table aims to provide a comprehensive picture of the collection, treatment and disposal of municipal waste at the local level.  Countries are kindly asked to provide data for the most populous cities of the country.  Duplicate this table if you can provide data for additional cities.</t>
  </si>
  <si>
    <r>
      <t xml:space="preserve">Agriculture, forestry and fishing </t>
    </r>
    <r>
      <rPr>
        <sz val="10"/>
        <rFont val="Arial"/>
        <family val="2"/>
      </rPr>
      <t>cover: crop and animal production, hunting and related service activities; forestry and logging; and fishing and aquaculture. This section includes the exploitation of vegetal and animal natural resources, comprising the activities of growing of crops, raising and breeding of animals, harvesting of timber and other plants, animals or animal products from a farm or their natural habitats.</t>
    </r>
  </si>
  <si>
    <t>R2, 9;  R3, 11 &amp; R5, 10</t>
  </si>
  <si>
    <t>R2, 10</t>
  </si>
  <si>
    <t>R2, 8;  R3, 10 &amp; R5, 9</t>
  </si>
  <si>
    <t>All waste from construction activities.  This category refers to waste generated in ISIC divisions 41 to 43.</t>
  </si>
  <si>
    <t>ISIC Category</t>
  </si>
  <si>
    <r>
      <t xml:space="preserve">(Waste from)
</t>
    </r>
    <r>
      <rPr>
        <b/>
        <sz val="10"/>
        <rFont val="Arial"/>
        <family val="2"/>
      </rPr>
      <t>Agriculture, forestry and fishing (ISIC 01-03)</t>
    </r>
  </si>
  <si>
    <r>
      <t>(Waste from)</t>
    </r>
    <r>
      <rPr>
        <b/>
        <sz val="10"/>
        <rFont val="Arial"/>
        <family val="2"/>
      </rPr>
      <t xml:space="preserve"> 
Mining and quarrying (ISIC 05-09)</t>
    </r>
  </si>
  <si>
    <r>
      <t>(Waste from)</t>
    </r>
    <r>
      <rPr>
        <b/>
        <sz val="10"/>
        <rFont val="Arial"/>
        <family val="2"/>
      </rPr>
      <t xml:space="preserve"> Manufacturing (ISIC 10-33)</t>
    </r>
  </si>
  <si>
    <r>
      <t xml:space="preserve">(Waste from) </t>
    </r>
    <r>
      <rPr>
        <b/>
        <sz val="10"/>
        <rFont val="Arial"/>
        <family val="2"/>
      </rPr>
      <t>Electricity, gas, steam and air conditioning supply (ISIC 35)</t>
    </r>
  </si>
  <si>
    <r>
      <t xml:space="preserve">(Waste from) </t>
    </r>
    <r>
      <rPr>
        <b/>
        <sz val="10"/>
        <rFont val="Arial"/>
        <family val="2"/>
      </rPr>
      <t xml:space="preserve">Construction (ISIC 41-43) </t>
    </r>
  </si>
  <si>
    <r>
      <t>The formulas for "Percentage of population (total, urban, rural) served by municipal waste collection" can be expressed as: 
P</t>
    </r>
    <r>
      <rPr>
        <vertAlign val="subscript"/>
        <sz val="10"/>
        <rFont val="Arial"/>
        <family val="2"/>
      </rPr>
      <t>total</t>
    </r>
    <r>
      <rPr>
        <sz val="10"/>
        <rFont val="Arial"/>
        <family val="2"/>
      </rPr>
      <t xml:space="preserve"> = T</t>
    </r>
    <r>
      <rPr>
        <vertAlign val="subscript"/>
        <sz val="10"/>
        <rFont val="Arial"/>
        <family val="2"/>
      </rPr>
      <t>s</t>
    </r>
    <r>
      <rPr>
        <sz val="10"/>
        <rFont val="Arial"/>
        <family val="2"/>
      </rPr>
      <t xml:space="preserve"> / T = (U</t>
    </r>
    <r>
      <rPr>
        <vertAlign val="subscript"/>
        <sz val="10"/>
        <rFont val="Arial"/>
        <family val="2"/>
      </rPr>
      <t>s</t>
    </r>
    <r>
      <rPr>
        <sz val="10"/>
        <rFont val="Arial"/>
        <family val="2"/>
      </rPr>
      <t xml:space="preserve"> + R</t>
    </r>
    <r>
      <rPr>
        <vertAlign val="subscript"/>
        <sz val="10"/>
        <rFont val="Arial"/>
        <family val="2"/>
      </rPr>
      <t>s</t>
    </r>
    <r>
      <rPr>
        <sz val="10"/>
        <rFont val="Arial"/>
        <family val="2"/>
      </rPr>
      <t>) / (U + R),
P</t>
    </r>
    <r>
      <rPr>
        <vertAlign val="subscript"/>
        <sz val="10"/>
        <rFont val="Arial"/>
        <family val="2"/>
      </rPr>
      <t>urban</t>
    </r>
    <r>
      <rPr>
        <sz val="10"/>
        <rFont val="Arial"/>
        <family val="2"/>
      </rPr>
      <t xml:space="preserve"> = U</t>
    </r>
    <r>
      <rPr>
        <vertAlign val="subscript"/>
        <sz val="10"/>
        <rFont val="Arial"/>
        <family val="2"/>
      </rPr>
      <t>s</t>
    </r>
    <r>
      <rPr>
        <sz val="10"/>
        <rFont val="Arial"/>
        <family val="2"/>
      </rPr>
      <t xml:space="preserve"> / U,
P</t>
    </r>
    <r>
      <rPr>
        <vertAlign val="subscript"/>
        <sz val="10"/>
        <rFont val="Arial"/>
        <family val="2"/>
      </rPr>
      <t>rural</t>
    </r>
    <r>
      <rPr>
        <sz val="10"/>
        <rFont val="Arial"/>
        <family val="2"/>
      </rPr>
      <t xml:space="preserve"> = R</t>
    </r>
    <r>
      <rPr>
        <vertAlign val="subscript"/>
        <sz val="10"/>
        <rFont val="Arial"/>
        <family val="2"/>
      </rPr>
      <t>s</t>
    </r>
    <r>
      <rPr>
        <sz val="10"/>
        <rFont val="Arial"/>
        <family val="2"/>
      </rPr>
      <t xml:space="preserve"> / R,
where T</t>
    </r>
    <r>
      <rPr>
        <vertAlign val="subscript"/>
        <sz val="10"/>
        <rFont val="Arial"/>
        <family val="2"/>
      </rPr>
      <t>s</t>
    </r>
    <r>
      <rPr>
        <sz val="10"/>
        <rFont val="Arial"/>
        <family val="2"/>
      </rPr>
      <t xml:space="preserve"> = Total population served, T = Total population, U</t>
    </r>
    <r>
      <rPr>
        <vertAlign val="subscript"/>
        <sz val="10"/>
        <rFont val="Arial"/>
        <family val="2"/>
      </rPr>
      <t>s</t>
    </r>
    <r>
      <rPr>
        <sz val="10"/>
        <rFont val="Arial"/>
        <family val="2"/>
      </rPr>
      <t xml:space="preserve"> = urban population served, U = urban population, R</t>
    </r>
    <r>
      <rPr>
        <vertAlign val="subscript"/>
        <sz val="10"/>
        <rFont val="Arial"/>
        <family val="2"/>
      </rPr>
      <t>s</t>
    </r>
    <r>
      <rPr>
        <sz val="10"/>
        <rFont val="Arial"/>
        <family val="2"/>
      </rPr>
      <t xml:space="preserve"> = rural population served, R = rural population.  
The relationship between these three values is normally:  P</t>
    </r>
    <r>
      <rPr>
        <vertAlign val="subscript"/>
        <sz val="10"/>
        <rFont val="Arial"/>
        <family val="2"/>
      </rPr>
      <t>rural</t>
    </r>
    <r>
      <rPr>
        <sz val="10"/>
        <rFont val="Arial"/>
        <family val="2"/>
      </rPr>
      <t xml:space="preserve"> &lt; P</t>
    </r>
    <r>
      <rPr>
        <vertAlign val="subscript"/>
        <sz val="10"/>
        <rFont val="Arial"/>
        <family val="2"/>
      </rPr>
      <t>total</t>
    </r>
    <r>
      <rPr>
        <sz val="10"/>
        <rFont val="Arial"/>
        <family val="2"/>
      </rPr>
      <t xml:space="preserve"> &lt; P</t>
    </r>
    <r>
      <rPr>
        <vertAlign val="subscript"/>
        <sz val="10"/>
        <rFont val="Arial"/>
        <family val="2"/>
      </rPr>
      <t>urban</t>
    </r>
    <r>
      <rPr>
        <sz val="10"/>
        <rFont val="Arial"/>
        <family val="2"/>
      </rPr>
      <t>.</t>
    </r>
  </si>
  <si>
    <t>2c</t>
  </si>
  <si>
    <t xml:space="preserve">The amount reported under 'Total waste generation' (Line 8) should be equal to the sum of the amounts reported under the various economic activities and households. There are the following exceptions to this rule:
1) If data (or estimates) are available on the total amount of waste generated but not, or only partially, according to the breakdown requested in the table, please provide data for "Total waste generation" (Line 8) and any categories of the table that are applicable.  
2) If data (or estimates) are not available on the total amount of waste generated, but only for selected categories of waste (Lines 1-5), please provide relevant data for those categories but leave Line 8 blank. 
For ‘Other economic activities excluding ISIC 38’ (Line 6) please provide detailed explanations in the Footnotes Section below the table.  </t>
  </si>
  <si>
    <t>Line 6+7+9+10</t>
  </si>
  <si>
    <r>
      <t>of which</t>
    </r>
    <r>
      <rPr>
        <sz val="8"/>
        <rFont val="Arial"/>
        <family val="2"/>
      </rPr>
      <t>:  with energy recovery</t>
    </r>
  </si>
  <si>
    <r>
      <t>of which</t>
    </r>
    <r>
      <rPr>
        <sz val="8"/>
        <rFont val="Arial"/>
        <family val="2"/>
      </rPr>
      <t>:  controlled landfilling</t>
    </r>
  </si>
  <si>
    <t>Maseru</t>
  </si>
  <si>
    <t>Lesotho</t>
  </si>
  <si>
    <t>Waste: Any substance that may be prescribed as waste, or any matter whether liquid, solid, gaseous or radioactive, which is discharged, emitted or deposited in the environment in such volume, composition or manner as to cause an alteration of the environment</t>
  </si>
  <si>
    <t>Hazardous waste: Waste that is poisoners, corrosive, noxious, explosive, inflamable, radioactive, toxic or harmful to the environment</t>
  </si>
  <si>
    <t xml:space="preserve">Municipal waste:  includes household waste and similar waste. Bulky 
and yard waste are also included in the definition. </t>
  </si>
  <si>
    <t>Data is for the city of Maseru.</t>
  </si>
  <si>
    <t>Data on hazardous waste is based only on the Basel Permits applied for. So it really depends on the filed applications by various waste generators. For example, 2009/2010, the government exported a large amount of accumulated textile sludge while in 2012; the government refurbished many clinics and upgraded the water supply network. These two activities resulted in a lot of asbestos containing material waste that was exported.</t>
  </si>
</sst>
</file>

<file path=xl/styles.xml><?xml version="1.0" encoding="utf-8"?>
<styleSheet xmlns="http://schemas.openxmlformats.org/spreadsheetml/2006/main" xmlns:mc="http://schemas.openxmlformats.org/markup-compatibility/2006" xmlns:x14ac="http://schemas.microsoft.com/office/spreadsheetml/2009/9/ac" mc:Ignorable="x14ac">
  <fonts count="80" x14ac:knownFonts="1">
    <font>
      <sz val="10"/>
      <name val="Arial"/>
      <family val="2"/>
    </font>
    <font>
      <sz val="10"/>
      <name val="Arial"/>
      <family val="2"/>
    </font>
    <font>
      <sz val="10"/>
      <name val="Times New Roman"/>
      <family val="1"/>
    </font>
    <font>
      <sz val="10"/>
      <color indexed="8"/>
      <name val="Arial"/>
      <family val="2"/>
    </font>
    <font>
      <b/>
      <sz val="14"/>
      <name val="Arial"/>
      <family val="2"/>
    </font>
    <font>
      <b/>
      <sz val="11"/>
      <name val="Arial Narrow"/>
      <family val="2"/>
    </font>
    <font>
      <sz val="10"/>
      <name val="Wingdings 3"/>
      <family val="1"/>
      <charset val="2"/>
    </font>
    <font>
      <b/>
      <sz val="12"/>
      <name val="Arial"/>
      <family val="2"/>
    </font>
    <font>
      <b/>
      <sz val="11"/>
      <name val="Arial"/>
      <family val="2"/>
    </font>
    <font>
      <sz val="11"/>
      <name val="Arial"/>
      <family val="2"/>
    </font>
    <font>
      <sz val="12"/>
      <name val="Arial"/>
      <family val="2"/>
    </font>
    <font>
      <b/>
      <u/>
      <sz val="12"/>
      <name val="Arial"/>
      <family val="2"/>
    </font>
    <font>
      <b/>
      <sz val="10"/>
      <name val="Arial"/>
      <family val="2"/>
    </font>
    <font>
      <sz val="11"/>
      <name val="Wingdings 2"/>
      <family val="1"/>
      <charset val="2"/>
    </font>
    <font>
      <sz val="10"/>
      <color indexed="12"/>
      <name val="Arial"/>
      <family val="2"/>
    </font>
    <font>
      <b/>
      <u/>
      <sz val="10"/>
      <name val="Arial"/>
      <family val="2"/>
    </font>
    <font>
      <sz val="10"/>
      <name val="Wingdings"/>
      <charset val="2"/>
    </font>
    <font>
      <sz val="9"/>
      <name val="Arial"/>
      <family val="2"/>
    </font>
    <font>
      <b/>
      <sz val="9"/>
      <name val="Arial"/>
      <family val="2"/>
    </font>
    <font>
      <sz val="8"/>
      <name val="Arial"/>
      <family val="2"/>
    </font>
    <font>
      <sz val="10"/>
      <color indexed="10"/>
      <name val="Arial"/>
      <family val="2"/>
    </font>
    <font>
      <sz val="8"/>
      <color indexed="8"/>
      <name val="Arial"/>
      <family val="2"/>
    </font>
    <font>
      <b/>
      <sz val="8"/>
      <name val="Arial"/>
      <family val="2"/>
    </font>
    <font>
      <i/>
      <sz val="8"/>
      <name val="Arial"/>
      <family val="2"/>
    </font>
    <font>
      <u/>
      <sz val="16"/>
      <name val="Arial"/>
      <family val="2"/>
    </font>
    <font>
      <u/>
      <sz val="10"/>
      <name val="Arial"/>
      <family val="2"/>
    </font>
    <font>
      <b/>
      <sz val="12"/>
      <name val="Arial Narrow"/>
      <family val="2"/>
    </font>
    <font>
      <sz val="8"/>
      <color indexed="81"/>
      <name val="Tahoma"/>
      <family val="2"/>
    </font>
    <font>
      <sz val="11"/>
      <name val="Arial"/>
      <family val="2"/>
    </font>
    <font>
      <b/>
      <sz val="12.5"/>
      <name val="Arial"/>
      <family val="2"/>
    </font>
    <font>
      <b/>
      <sz val="16"/>
      <name val="Arial"/>
      <family val="2"/>
    </font>
    <font>
      <sz val="10"/>
      <name val="Arial"/>
      <family val="2"/>
    </font>
    <font>
      <b/>
      <sz val="8"/>
      <color indexed="55"/>
      <name val="Arial"/>
      <family val="2"/>
    </font>
    <font>
      <b/>
      <sz val="10"/>
      <color indexed="55"/>
      <name val="Times New Roman"/>
      <family val="1"/>
    </font>
    <font>
      <sz val="8"/>
      <color indexed="42"/>
      <name val="Arial"/>
      <family val="2"/>
    </font>
    <font>
      <b/>
      <vertAlign val="superscript"/>
      <sz val="8"/>
      <name val="Arial"/>
      <family val="2"/>
    </font>
    <font>
      <vertAlign val="superscript"/>
      <sz val="8"/>
      <name val="Arial"/>
      <family val="2"/>
    </font>
    <font>
      <u/>
      <vertAlign val="superscript"/>
      <sz val="8"/>
      <name val="Arial"/>
      <family val="2"/>
    </font>
    <font>
      <sz val="6"/>
      <name val="Arial"/>
      <family val="2"/>
    </font>
    <font>
      <sz val="5"/>
      <name val="Arial"/>
      <family val="2"/>
    </font>
    <font>
      <b/>
      <sz val="5"/>
      <name val="Arial"/>
      <family val="2"/>
    </font>
    <font>
      <b/>
      <sz val="6"/>
      <name val="Arial"/>
      <family val="2"/>
    </font>
    <font>
      <sz val="6"/>
      <color indexed="10"/>
      <name val="Arial"/>
      <family val="2"/>
    </font>
    <font>
      <sz val="6"/>
      <color indexed="42"/>
      <name val="Arial"/>
      <family val="2"/>
    </font>
    <font>
      <u/>
      <sz val="12"/>
      <name val="Arial"/>
      <family val="2"/>
    </font>
    <font>
      <sz val="8"/>
      <color indexed="10"/>
      <name val="Arial"/>
      <family val="2"/>
    </font>
    <font>
      <b/>
      <sz val="6"/>
      <color indexed="10"/>
      <name val="Arial"/>
      <family val="2"/>
    </font>
    <font>
      <b/>
      <sz val="8"/>
      <color indexed="23"/>
      <name val="Arial"/>
      <family val="2"/>
    </font>
    <font>
      <sz val="8.3000000000000007"/>
      <color indexed="10"/>
      <name val="Arial"/>
      <family val="2"/>
    </font>
    <font>
      <b/>
      <sz val="5"/>
      <color indexed="10"/>
      <name val="Arial"/>
      <family val="2"/>
    </font>
    <font>
      <b/>
      <sz val="18"/>
      <color indexed="48"/>
      <name val="Book Antiqua"/>
      <family val="1"/>
    </font>
    <font>
      <sz val="11"/>
      <color indexed="10"/>
      <name val="Arial"/>
      <family val="2"/>
    </font>
    <font>
      <b/>
      <i/>
      <sz val="10"/>
      <color indexed="12"/>
      <name val="Arial"/>
      <family val="2"/>
    </font>
    <font>
      <sz val="8"/>
      <color indexed="23"/>
      <name val="Arial"/>
      <family val="2"/>
    </font>
    <font>
      <sz val="11"/>
      <color indexed="12"/>
      <name val="Arial"/>
      <family val="2"/>
    </font>
    <font>
      <b/>
      <sz val="11"/>
      <color indexed="12"/>
      <name val="Arial"/>
      <family val="2"/>
    </font>
    <font>
      <b/>
      <sz val="8"/>
      <color indexed="12"/>
      <name val="Arial"/>
      <family val="2"/>
    </font>
    <font>
      <sz val="12"/>
      <color indexed="12"/>
      <name val="Arial"/>
      <family val="2"/>
    </font>
    <font>
      <sz val="8"/>
      <color indexed="12"/>
      <name val="Arial"/>
      <family val="2"/>
    </font>
    <font>
      <b/>
      <u/>
      <sz val="14"/>
      <name val="Arial"/>
      <family val="2"/>
    </font>
    <font>
      <sz val="8"/>
      <name val="Arial"/>
      <family val="2"/>
    </font>
    <font>
      <b/>
      <sz val="8"/>
      <color indexed="62"/>
      <name val="Arial"/>
      <family val="2"/>
    </font>
    <font>
      <b/>
      <vertAlign val="subscript"/>
      <sz val="8"/>
      <color indexed="62"/>
      <name val="Arial"/>
      <family val="2"/>
    </font>
    <font>
      <b/>
      <sz val="8"/>
      <color indexed="18"/>
      <name val="Arial"/>
      <family val="2"/>
    </font>
    <font>
      <sz val="8"/>
      <color indexed="18"/>
      <name val="Arial"/>
      <family val="2"/>
    </font>
    <font>
      <sz val="10"/>
      <name val="Arial"/>
      <family val="2"/>
    </font>
    <font>
      <b/>
      <sz val="10"/>
      <color indexed="62"/>
      <name val="Arial"/>
      <family val="2"/>
    </font>
    <font>
      <sz val="10"/>
      <color indexed="62"/>
      <name val="Arial"/>
      <family val="2"/>
    </font>
    <font>
      <sz val="8"/>
      <color indexed="62"/>
      <name val="Arial"/>
      <family val="2"/>
    </font>
    <font>
      <sz val="11"/>
      <color indexed="62"/>
      <name val="Arial"/>
      <family val="2"/>
    </font>
    <font>
      <sz val="12"/>
      <color indexed="62"/>
      <name val="Arial"/>
      <family val="2"/>
    </font>
    <font>
      <sz val="8"/>
      <color indexed="9"/>
      <name val="Arial"/>
      <family val="2"/>
    </font>
    <font>
      <b/>
      <sz val="11"/>
      <name val="Arial"/>
      <family val="2"/>
    </font>
    <font>
      <i/>
      <sz val="10"/>
      <name val="Arial"/>
      <family val="2"/>
    </font>
    <font>
      <sz val="6"/>
      <color indexed="9"/>
      <name val="Arial"/>
      <family val="2"/>
    </font>
    <font>
      <sz val="10"/>
      <color indexed="9"/>
      <name val="Arial"/>
      <family val="2"/>
    </font>
    <font>
      <vertAlign val="subscript"/>
      <sz val="10"/>
      <name val="Arial"/>
      <family val="2"/>
    </font>
    <font>
      <b/>
      <sz val="10"/>
      <color indexed="10"/>
      <name val="Times New Roman"/>
      <family val="1"/>
    </font>
    <font>
      <u/>
      <sz val="8"/>
      <name val="Arial"/>
      <family val="2"/>
    </font>
    <font>
      <sz val="10"/>
      <color indexed="81"/>
      <name val="Tahoma"/>
      <family val="2"/>
    </font>
  </fonts>
  <fills count="1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44"/>
        <bgColor indexed="31"/>
      </patternFill>
    </fill>
    <fill>
      <patternFill patternType="solid">
        <fgColor indexed="42"/>
        <bgColor indexed="27"/>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44"/>
        <bgColor indexed="49"/>
      </patternFill>
    </fill>
  </fills>
  <borders count="98">
    <border>
      <left/>
      <right/>
      <top/>
      <bottom/>
      <diagonal/>
    </border>
    <border>
      <left style="thin">
        <color indexed="22"/>
      </left>
      <right style="thin">
        <color indexed="22"/>
      </right>
      <top style="thin">
        <color indexed="22"/>
      </top>
      <bottom style="thin">
        <color indexed="22"/>
      </bottom>
      <diagonal/>
    </border>
    <border>
      <left/>
      <right/>
      <top style="thin">
        <color indexed="8"/>
      </top>
      <bottom/>
      <diagonal/>
    </border>
    <border>
      <left/>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8"/>
      </right>
      <top style="hair">
        <color indexed="8"/>
      </top>
      <bottom style="thin">
        <color indexed="64"/>
      </bottom>
      <diagonal/>
    </border>
    <border>
      <left style="thin">
        <color indexed="8"/>
      </left>
      <right style="medium">
        <color indexed="8"/>
      </right>
      <top style="thin">
        <color indexed="8"/>
      </top>
      <bottom style="thin">
        <color indexed="8"/>
      </bottom>
      <diagonal/>
    </border>
    <border>
      <left/>
      <right/>
      <top/>
      <bottom style="thin">
        <color indexed="64"/>
      </bottom>
      <diagonal/>
    </border>
    <border>
      <left style="hair">
        <color indexed="8"/>
      </left>
      <right/>
      <top/>
      <bottom/>
      <diagonal/>
    </border>
    <border>
      <left style="hair">
        <color indexed="8"/>
      </left>
      <right style="hair">
        <color indexed="8"/>
      </right>
      <top style="thin">
        <color indexed="8"/>
      </top>
      <bottom style="hair">
        <color indexed="8"/>
      </bottom>
      <diagonal/>
    </border>
    <border>
      <left style="hair">
        <color indexed="8"/>
      </left>
      <right style="hair">
        <color indexed="8"/>
      </right>
      <top style="thin">
        <color indexed="64"/>
      </top>
      <bottom style="thin">
        <color indexed="64"/>
      </bottom>
      <diagonal/>
    </border>
    <border>
      <left style="hair">
        <color indexed="8"/>
      </left>
      <right style="hair">
        <color indexed="8"/>
      </right>
      <top/>
      <bottom/>
      <diagonal/>
    </border>
    <border>
      <left style="medium">
        <color indexed="8"/>
      </left>
      <right style="thin">
        <color indexed="8"/>
      </right>
      <top style="thin">
        <color indexed="8"/>
      </top>
      <bottom style="thin">
        <color indexed="8"/>
      </bottom>
      <diagonal/>
    </border>
    <border>
      <left style="medium">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hair">
        <color indexed="8"/>
      </left>
      <right style="hair">
        <color indexed="8"/>
      </right>
      <top style="hair">
        <color indexed="64"/>
      </top>
      <bottom/>
      <diagonal/>
    </border>
    <border>
      <left style="hair">
        <color indexed="64"/>
      </left>
      <right style="hair">
        <color indexed="64"/>
      </right>
      <top style="hair">
        <color indexed="64"/>
      </top>
      <bottom style="thin">
        <color indexed="64"/>
      </bottom>
      <diagonal/>
    </border>
    <border>
      <left style="hair">
        <color indexed="8"/>
      </left>
      <right/>
      <top style="hair">
        <color indexed="8"/>
      </top>
      <bottom style="hair">
        <color indexed="8"/>
      </bottom>
      <diagonal/>
    </border>
    <border>
      <left/>
      <right style="hair">
        <color indexed="8"/>
      </right>
      <top style="thin">
        <color indexed="8"/>
      </top>
      <bottom style="thin">
        <color indexed="8"/>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8"/>
      </right>
      <top style="hair">
        <color indexed="8"/>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bottom/>
      <diagonal/>
    </border>
    <border>
      <left/>
      <right style="thin">
        <color indexed="64"/>
      </right>
      <top/>
      <bottom/>
      <diagonal/>
    </border>
    <border>
      <left style="hair">
        <color indexed="8"/>
      </left>
      <right style="hair">
        <color indexed="8"/>
      </right>
      <top style="thin">
        <color indexed="8"/>
      </top>
      <bottom/>
      <diagonal/>
    </border>
    <border>
      <left style="thin">
        <color indexed="22"/>
      </left>
      <right/>
      <top style="thin">
        <color indexed="22"/>
      </top>
      <bottom style="thin">
        <color indexed="22"/>
      </bottom>
      <diagonal/>
    </border>
    <border>
      <left style="thin">
        <color indexed="22"/>
      </left>
      <right/>
      <top/>
      <bottom style="thin">
        <color indexed="22"/>
      </bottom>
      <diagonal/>
    </border>
    <border>
      <left/>
      <right style="hair">
        <color indexed="64"/>
      </right>
      <top style="thin">
        <color indexed="64"/>
      </top>
      <bottom/>
      <diagonal/>
    </border>
    <border>
      <left style="hair">
        <color indexed="64"/>
      </left>
      <right style="hair">
        <color indexed="8"/>
      </right>
      <top style="thin">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64"/>
      </left>
      <right style="hair">
        <color indexed="8"/>
      </right>
      <top style="hair">
        <color indexed="8"/>
      </top>
      <bottom/>
      <diagonal/>
    </border>
    <border>
      <left style="hair">
        <color indexed="64"/>
      </left>
      <right style="hair">
        <color indexed="8"/>
      </right>
      <top style="hair">
        <color indexed="8"/>
      </top>
      <bottom style="thin">
        <color indexed="8"/>
      </bottom>
      <diagonal/>
    </border>
    <border>
      <left style="hair">
        <color indexed="8"/>
      </left>
      <right style="hair">
        <color indexed="8"/>
      </right>
      <top style="thin">
        <color indexed="64"/>
      </top>
      <bottom/>
      <diagonal/>
    </border>
    <border>
      <left style="hair">
        <color indexed="64"/>
      </left>
      <right style="hair">
        <color indexed="64"/>
      </right>
      <top style="thin">
        <color indexed="64"/>
      </top>
      <bottom style="hair">
        <color indexed="64"/>
      </bottom>
      <diagonal/>
    </border>
    <border>
      <left style="hair">
        <color indexed="8"/>
      </left>
      <right style="hair">
        <color indexed="8"/>
      </right>
      <top style="hair">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8"/>
      </left>
      <right style="hair">
        <color indexed="8"/>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style="hair">
        <color indexed="8"/>
      </right>
      <top style="hair">
        <color indexed="8"/>
      </top>
      <bottom style="thin">
        <color indexed="64"/>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style="hair">
        <color indexed="8"/>
      </left>
      <right style="hair">
        <color indexed="8"/>
      </right>
      <top/>
      <bottom style="thin">
        <color indexed="8"/>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right style="hair">
        <color indexed="8"/>
      </right>
      <top style="thin">
        <color indexed="64"/>
      </top>
      <bottom style="thin">
        <color indexed="64"/>
      </bottom>
      <diagonal/>
    </border>
    <border>
      <left/>
      <right/>
      <top/>
      <bottom style="medium">
        <color indexed="8"/>
      </bottom>
      <diagonal/>
    </border>
    <border>
      <left style="thin">
        <color indexed="8"/>
      </left>
      <right style="thin">
        <color indexed="8"/>
      </right>
      <top style="thin">
        <color indexed="8"/>
      </top>
      <bottom style="hair">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style="thin">
        <color indexed="8"/>
      </left>
      <right style="thin">
        <color indexed="64"/>
      </right>
      <top style="thin">
        <color indexed="8"/>
      </top>
      <bottom style="hair">
        <color indexed="8"/>
      </bottom>
      <diagonal/>
    </border>
    <border>
      <left/>
      <right style="thin">
        <color indexed="64"/>
      </right>
      <top style="thin">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8">
    <xf numFmtId="0" fontId="0"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cellStyleXfs>
  <cellXfs count="895">
    <xf numFmtId="0" fontId="0" fillId="0" borderId="0" xfId="0"/>
    <xf numFmtId="0" fontId="0" fillId="0" borderId="0" xfId="0" applyFill="1"/>
    <xf numFmtId="0" fontId="0" fillId="0" borderId="0" xfId="0" applyBorder="1"/>
    <xf numFmtId="0" fontId="4" fillId="2" borderId="0" xfId="0" applyFont="1" applyFill="1" applyBorder="1" applyAlignment="1">
      <alignment horizontal="left"/>
    </xf>
    <xf numFmtId="0" fontId="5" fillId="0" borderId="0" xfId="0" applyFont="1" applyBorder="1"/>
    <xf numFmtId="0" fontId="6" fillId="0" borderId="0" xfId="0" applyFont="1"/>
    <xf numFmtId="0" fontId="0" fillId="0" borderId="0" xfId="0" applyBorder="1" applyAlignment="1">
      <alignment horizontal="center" vertical="center"/>
    </xf>
    <xf numFmtId="0" fontId="7" fillId="0" borderId="0" xfId="0" applyFont="1" applyBorder="1"/>
    <xf numFmtId="0" fontId="8" fillId="0" borderId="2" xfId="0" applyFont="1" applyBorder="1"/>
    <xf numFmtId="0" fontId="8" fillId="0" borderId="0" xfId="0" applyFont="1" applyBorder="1"/>
    <xf numFmtId="0" fontId="9" fillId="0" borderId="0" xfId="0" applyFont="1" applyBorder="1" applyAlignment="1">
      <alignment horizontal="left" vertical="center"/>
    </xf>
    <xf numFmtId="0" fontId="9" fillId="0" borderId="0" xfId="0" applyFont="1"/>
    <xf numFmtId="0" fontId="8" fillId="0" borderId="3" xfId="0" applyFont="1" applyBorder="1"/>
    <xf numFmtId="0" fontId="9" fillId="0" borderId="0" xfId="0" applyFont="1" applyBorder="1" applyAlignment="1">
      <alignment horizontal="left" vertical="center" indent="2"/>
    </xf>
    <xf numFmtId="0" fontId="9" fillId="0" borderId="0" xfId="0" applyFont="1" applyAlignment="1">
      <alignment horizontal="left"/>
    </xf>
    <xf numFmtId="0" fontId="0" fillId="0" borderId="0" xfId="0" applyAlignment="1"/>
    <xf numFmtId="0" fontId="0" fillId="0" borderId="0" xfId="0" applyFont="1"/>
    <xf numFmtId="0" fontId="0" fillId="0" borderId="0" xfId="0" applyFont="1" applyFill="1" applyBorder="1"/>
    <xf numFmtId="0" fontId="0" fillId="0" borderId="0" xfId="0" applyFont="1" applyFill="1"/>
    <xf numFmtId="0" fontId="8" fillId="0" borderId="0" xfId="0" applyFont="1"/>
    <xf numFmtId="0" fontId="11" fillId="0" borderId="0" xfId="0" applyFont="1"/>
    <xf numFmtId="0" fontId="10" fillId="0" borderId="0" xfId="0" applyFont="1" applyBorder="1" applyAlignment="1">
      <alignment wrapText="1"/>
    </xf>
    <xf numFmtId="0" fontId="0" fillId="0" borderId="0" xfId="0" applyFont="1" applyBorder="1"/>
    <xf numFmtId="0" fontId="0" fillId="0" borderId="0" xfId="0" applyFont="1" applyFill="1" applyBorder="1" applyAlignment="1">
      <alignment vertical="top" wrapText="1"/>
    </xf>
    <xf numFmtId="0" fontId="0" fillId="0" borderId="0" xfId="0" applyFont="1" applyFill="1" applyAlignment="1"/>
    <xf numFmtId="0" fontId="0" fillId="0" borderId="0" xfId="0" applyFont="1" applyFill="1" applyAlignment="1">
      <alignment horizontal="left" indent="4"/>
    </xf>
    <xf numFmtId="0" fontId="0" fillId="0" borderId="0" xfId="0" applyFont="1" applyFill="1" applyAlignment="1">
      <alignment horizontal="left" wrapText="1"/>
    </xf>
    <xf numFmtId="0" fontId="0" fillId="0" borderId="0" xfId="0" applyFont="1" applyAlignment="1">
      <alignment wrapText="1"/>
    </xf>
    <xf numFmtId="0" fontId="7" fillId="0" borderId="0" xfId="0" applyFont="1" applyAlignment="1"/>
    <xf numFmtId="0" fontId="9" fillId="0" borderId="0" xfId="0" applyFont="1" applyAlignment="1"/>
    <xf numFmtId="0" fontId="8" fillId="0" borderId="0" xfId="0" applyFont="1" applyAlignment="1"/>
    <xf numFmtId="0" fontId="9" fillId="0" borderId="0" xfId="0" applyFont="1" applyFill="1" applyAlignment="1"/>
    <xf numFmtId="0" fontId="0" fillId="0" borderId="0" xfId="0" applyFont="1" applyFill="1" applyBorder="1" applyAlignment="1">
      <alignment wrapText="1"/>
    </xf>
    <xf numFmtId="0" fontId="0" fillId="0" borderId="0" xfId="0" applyFont="1" applyAlignment="1"/>
    <xf numFmtId="0" fontId="8" fillId="0" borderId="0" xfId="0" applyFont="1" applyFill="1" applyAlignment="1"/>
    <xf numFmtId="0" fontId="0" fillId="0" borderId="0" xfId="0" applyFont="1" applyBorder="1" applyAlignment="1">
      <alignment wrapText="1"/>
    </xf>
    <xf numFmtId="0" fontId="12" fillId="0" borderId="0" xfId="0" applyFont="1" applyBorder="1" applyAlignment="1">
      <alignment horizontal="left" wrapText="1"/>
    </xf>
    <xf numFmtId="0" fontId="9" fillId="0" borderId="0" xfId="0" applyFont="1" applyFill="1" applyBorder="1" applyAlignment="1">
      <alignment wrapText="1"/>
    </xf>
    <xf numFmtId="0" fontId="12" fillId="0" borderId="0" xfId="0" applyFont="1" applyBorder="1" applyAlignment="1">
      <alignment horizontal="center" wrapText="1"/>
    </xf>
    <xf numFmtId="0" fontId="7" fillId="0" borderId="0" xfId="0" applyFont="1" applyAlignment="1">
      <alignment horizontal="left"/>
    </xf>
    <xf numFmtId="0" fontId="10" fillId="0" borderId="0" xfId="0" applyFont="1" applyAlignment="1"/>
    <xf numFmtId="0" fontId="12" fillId="0" borderId="0" xfId="0" applyFont="1" applyAlignment="1">
      <alignment horizontal="center" vertical="top"/>
    </xf>
    <xf numFmtId="0" fontId="4" fillId="0" borderId="0" xfId="0" applyFont="1" applyAlignment="1">
      <alignment vertical="top" wrapText="1"/>
    </xf>
    <xf numFmtId="0" fontId="7" fillId="0" borderId="0" xfId="0" applyFont="1" applyAlignment="1">
      <alignment vertical="top"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0" borderId="7" xfId="0" applyFont="1" applyFill="1" applyBorder="1" applyAlignment="1">
      <alignment vertical="top" wrapText="1"/>
    </xf>
    <xf numFmtId="0" fontId="15" fillId="0" borderId="0" xfId="0" applyFont="1" applyBorder="1" applyAlignment="1">
      <alignment horizontal="left" wrapText="1"/>
    </xf>
    <xf numFmtId="0" fontId="12" fillId="0" borderId="0" xfId="0" applyFont="1" applyFill="1" applyBorder="1" applyAlignment="1">
      <alignment horizontal="center" vertical="top"/>
    </xf>
    <xf numFmtId="0" fontId="12" fillId="0" borderId="0" xfId="0" applyFont="1" applyFill="1" applyBorder="1" applyAlignment="1">
      <alignment vertical="top" wrapText="1"/>
    </xf>
    <xf numFmtId="0" fontId="7" fillId="0" borderId="0" xfId="0" applyFont="1" applyAlignment="1">
      <alignment horizontal="left" vertical="center"/>
    </xf>
    <xf numFmtId="0" fontId="0" fillId="0" borderId="0" xfId="0" applyFont="1" applyAlignment="1">
      <alignment horizontal="center" vertical="center"/>
    </xf>
    <xf numFmtId="0" fontId="12" fillId="3" borderId="4" xfId="0" applyFont="1" applyFill="1" applyBorder="1" applyAlignment="1">
      <alignment horizontal="center" vertical="center"/>
    </xf>
    <xf numFmtId="0" fontId="16" fillId="0" borderId="0" xfId="0" applyFont="1" applyBorder="1" applyAlignment="1">
      <alignment horizontal="left" indent="1"/>
    </xf>
    <xf numFmtId="0" fontId="9"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2" fillId="0" borderId="8" xfId="0" applyFont="1" applyFill="1" applyBorder="1" applyAlignment="1">
      <alignment vertical="top" wrapText="1"/>
    </xf>
    <xf numFmtId="0" fontId="9" fillId="0" borderId="0" xfId="0" applyFont="1" applyBorder="1" applyAlignment="1">
      <alignment horizontal="left" wrapText="1"/>
    </xf>
    <xf numFmtId="0" fontId="17" fillId="0" borderId="0" xfId="0" applyFont="1" applyFill="1" applyBorder="1" applyAlignment="1">
      <alignment horizontal="left" vertical="top" wrapText="1"/>
    </xf>
    <xf numFmtId="0" fontId="17" fillId="0" borderId="0" xfId="0" applyFont="1" applyFill="1" applyBorder="1" applyAlignment="1">
      <alignment wrapText="1"/>
    </xf>
    <xf numFmtId="0" fontId="19" fillId="0" borderId="0" xfId="0" applyFont="1" applyProtection="1">
      <protection locked="0"/>
    </xf>
    <xf numFmtId="0" fontId="7" fillId="4" borderId="0" xfId="0" applyFont="1" applyFill="1" applyBorder="1" applyAlignment="1">
      <alignment horizontal="left"/>
    </xf>
    <xf numFmtId="0" fontId="0" fillId="0" borderId="0" xfId="0" applyProtection="1">
      <protection locked="0"/>
    </xf>
    <xf numFmtId="0" fontId="0" fillId="0" borderId="0" xfId="0" applyFont="1" applyBorder="1" applyProtection="1">
      <protection locked="0"/>
    </xf>
    <xf numFmtId="0" fontId="0" fillId="0" borderId="0" xfId="0" applyFont="1" applyProtection="1">
      <protection locked="0"/>
    </xf>
    <xf numFmtId="0" fontId="8" fillId="0" borderId="3" xfId="0" applyFont="1" applyBorder="1" applyAlignment="1" applyProtection="1">
      <protection locked="0"/>
    </xf>
    <xf numFmtId="0" fontId="9" fillId="0" borderId="0" xfId="0" applyFont="1" applyProtection="1">
      <protection locked="0"/>
    </xf>
    <xf numFmtId="0" fontId="8" fillId="0" borderId="3" xfId="0" applyFont="1" applyBorder="1" applyProtection="1">
      <protection locked="0"/>
    </xf>
    <xf numFmtId="0" fontId="9" fillId="0" borderId="3" xfId="0" applyFont="1" applyBorder="1" applyProtection="1">
      <protection locked="0"/>
    </xf>
    <xf numFmtId="0" fontId="10" fillId="0" borderId="0" xfId="0" applyFont="1" applyBorder="1"/>
    <xf numFmtId="0" fontId="0" fillId="5" borderId="0" xfId="0" applyFill="1" applyAlignment="1">
      <alignment horizontal="left"/>
    </xf>
    <xf numFmtId="0" fontId="0" fillId="0" borderId="0" xfId="0" applyAlignment="1">
      <alignment horizontal="left"/>
    </xf>
    <xf numFmtId="0" fontId="22" fillId="3" borderId="9" xfId="0" applyFont="1" applyFill="1" applyBorder="1" applyAlignment="1">
      <alignment horizontal="center" vertical="center"/>
    </xf>
    <xf numFmtId="0" fontId="12" fillId="0" borderId="0" xfId="0" applyFont="1" applyBorder="1" applyAlignment="1" applyProtection="1">
      <alignment horizontal="center" vertical="center"/>
      <protection locked="0"/>
    </xf>
    <xf numFmtId="0" fontId="19" fillId="0" borderId="10" xfId="0" applyFont="1" applyFill="1" applyBorder="1" applyAlignment="1">
      <alignment horizontal="center"/>
    </xf>
    <xf numFmtId="0" fontId="19" fillId="0" borderId="10" xfId="0" applyFont="1" applyFill="1" applyBorder="1" applyAlignment="1">
      <alignment horizontal="left" wrapText="1" indent="1"/>
    </xf>
    <xf numFmtId="0" fontId="0" fillId="0" borderId="0" xfId="0" applyFont="1" applyFill="1" applyBorder="1" applyAlignment="1" applyProtection="1">
      <alignment horizontal="center" vertical="center"/>
      <protection locked="0"/>
    </xf>
    <xf numFmtId="0" fontId="19" fillId="0" borderId="11" xfId="0" applyFont="1" applyFill="1" applyBorder="1" applyAlignment="1">
      <alignment horizontal="left" wrapText="1" indent="1"/>
    </xf>
    <xf numFmtId="0" fontId="19" fillId="0" borderId="11" xfId="0" applyFont="1" applyFill="1" applyBorder="1" applyAlignment="1">
      <alignment horizontal="center"/>
    </xf>
    <xf numFmtId="0" fontId="0" fillId="0" borderId="0" xfId="0" applyBorder="1" applyProtection="1">
      <protection locked="0"/>
    </xf>
    <xf numFmtId="0" fontId="19" fillId="0" borderId="12" xfId="0" applyFont="1" applyFill="1" applyBorder="1" applyAlignment="1">
      <alignment horizontal="center"/>
    </xf>
    <xf numFmtId="0" fontId="22" fillId="0" borderId="12" xfId="0" applyFont="1" applyFill="1" applyBorder="1" applyAlignment="1">
      <alignment horizontal="left" wrapText="1"/>
    </xf>
    <xf numFmtId="0" fontId="12" fillId="0" borderId="0" xfId="0" applyFont="1" applyFill="1" applyBorder="1" applyAlignment="1">
      <alignment horizontal="left"/>
    </xf>
    <xf numFmtId="0" fontId="19" fillId="0" borderId="0" xfId="0" applyFont="1" applyFill="1" applyBorder="1" applyAlignment="1">
      <alignment horizont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top"/>
    </xf>
    <xf numFmtId="0" fontId="19" fillId="0" borderId="0" xfId="0" applyNumberFormat="1" applyFont="1" applyFill="1" applyBorder="1" applyAlignment="1">
      <alignment vertical="top" wrapText="1"/>
    </xf>
    <xf numFmtId="0" fontId="22" fillId="0" borderId="0" xfId="0" applyFont="1" applyBorder="1" applyAlignment="1">
      <alignment horizontal="left" vertical="top" wrapText="1"/>
    </xf>
    <xf numFmtId="0" fontId="22" fillId="0" borderId="0" xfId="0" applyFont="1" applyAlignment="1">
      <alignment horizontal="left" vertical="top" wrapText="1"/>
    </xf>
    <xf numFmtId="0" fontId="7" fillId="5" borderId="0" xfId="0" applyFont="1" applyFill="1" applyBorder="1"/>
    <xf numFmtId="0" fontId="7" fillId="0" borderId="3" xfId="0" applyFont="1" applyFill="1" applyBorder="1"/>
    <xf numFmtId="0" fontId="7" fillId="0" borderId="0" xfId="0" applyFont="1" applyFill="1" applyBorder="1"/>
    <xf numFmtId="0" fontId="12" fillId="3" borderId="7" xfId="0" applyFont="1" applyFill="1" applyBorder="1"/>
    <xf numFmtId="0" fontId="0" fillId="0" borderId="13" xfId="0" applyBorder="1"/>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9" fillId="0" borderId="3" xfId="0" applyFont="1" applyBorder="1" applyAlignment="1" applyProtection="1">
      <protection locked="0"/>
    </xf>
    <xf numFmtId="0" fontId="22" fillId="0" borderId="0" xfId="0" applyFont="1" applyBorder="1" applyAlignment="1">
      <alignment horizontal="center" vertical="center"/>
    </xf>
    <xf numFmtId="0" fontId="22" fillId="0" borderId="0" xfId="0" applyFont="1"/>
    <xf numFmtId="0" fontId="19" fillId="0" borderId="0" xfId="0" applyFont="1" applyFill="1" applyBorder="1" applyAlignment="1" applyProtection="1">
      <alignment horizontal="center"/>
      <protection locked="0"/>
    </xf>
    <xf numFmtId="0" fontId="0" fillId="0" borderId="0" xfId="0" applyFill="1" applyBorder="1"/>
    <xf numFmtId="0" fontId="23" fillId="0" borderId="11" xfId="0" applyFont="1" applyFill="1" applyBorder="1" applyAlignment="1" applyProtection="1">
      <alignment horizontal="left" wrapText="1" indent="3"/>
    </xf>
    <xf numFmtId="0" fontId="12" fillId="0" borderId="0" xfId="0" applyFont="1" applyBorder="1" applyAlignment="1">
      <alignment horizontal="left"/>
    </xf>
    <xf numFmtId="0" fontId="23" fillId="0" borderId="0" xfId="1" applyFont="1" applyBorder="1" applyAlignment="1">
      <alignment horizontal="left" vertical="center" indent="1"/>
    </xf>
    <xf numFmtId="0" fontId="19" fillId="0" borderId="0" xfId="1" applyFont="1" applyBorder="1" applyAlignment="1">
      <alignment horizontal="center" vertical="center"/>
    </xf>
    <xf numFmtId="0" fontId="0" fillId="0" borderId="0" xfId="0" applyFill="1" applyProtection="1">
      <protection locked="0"/>
    </xf>
    <xf numFmtId="0" fontId="19" fillId="0" borderId="11" xfId="0" applyFont="1" applyFill="1" applyBorder="1" applyAlignment="1" applyProtection="1">
      <alignment horizontal="left" wrapText="1" indent="1"/>
    </xf>
    <xf numFmtId="0" fontId="23" fillId="0" borderId="11" xfId="0" applyFont="1" applyFill="1" applyBorder="1" applyAlignment="1" applyProtection="1">
      <alignment horizontal="left" wrapText="1" indent="2"/>
    </xf>
    <xf numFmtId="0" fontId="19" fillId="0" borderId="17" xfId="0" applyFont="1" applyFill="1" applyBorder="1" applyAlignment="1">
      <alignment horizontal="center"/>
    </xf>
    <xf numFmtId="0" fontId="19" fillId="0" borderId="12" xfId="0" applyFont="1" applyFill="1" applyBorder="1" applyAlignment="1" applyProtection="1">
      <alignment horizontal="right" wrapText="1" indent="1"/>
    </xf>
    <xf numFmtId="0" fontId="19" fillId="0" borderId="0" xfId="0" applyFont="1" applyBorder="1" applyAlignment="1">
      <alignment horizontal="left" vertical="center"/>
    </xf>
    <xf numFmtId="0" fontId="0" fillId="0" borderId="0" xfId="0" applyFont="1" applyAlignment="1">
      <alignment vertical="center"/>
    </xf>
    <xf numFmtId="0" fontId="19" fillId="0" borderId="10" xfId="0" applyFont="1" applyFill="1" applyBorder="1" applyAlignment="1">
      <alignment wrapText="1"/>
    </xf>
    <xf numFmtId="0" fontId="12" fillId="0" borderId="0" xfId="0" applyFont="1" applyFill="1"/>
    <xf numFmtId="0" fontId="7" fillId="4" borderId="0" xfId="0" applyFont="1" applyFill="1" applyBorder="1" applyAlignment="1" applyProtection="1">
      <alignment horizontal="left"/>
      <protection locked="0"/>
    </xf>
    <xf numFmtId="0" fontId="26" fillId="4" borderId="0" xfId="0" applyFont="1" applyFill="1" applyProtection="1">
      <protection locked="0"/>
    </xf>
    <xf numFmtId="0" fontId="0" fillId="4" borderId="0" xfId="0" applyFont="1" applyFill="1" applyProtection="1">
      <protection locked="0"/>
    </xf>
    <xf numFmtId="0" fontId="0" fillId="4" borderId="0" xfId="0" applyFill="1" applyProtection="1">
      <protection locked="0"/>
    </xf>
    <xf numFmtId="0" fontId="15" fillId="0" borderId="0" xfId="0" applyFont="1" applyProtection="1">
      <protection locked="0"/>
    </xf>
    <xf numFmtId="0" fontId="9" fillId="0" borderId="0" xfId="0" applyFont="1" applyBorder="1" applyProtection="1">
      <protection locked="0"/>
    </xf>
    <xf numFmtId="0" fontId="12" fillId="0" borderId="0" xfId="2" applyFont="1" applyProtection="1">
      <protection locked="0"/>
    </xf>
    <xf numFmtId="0" fontId="12" fillId="0" borderId="0" xfId="0" applyFont="1" applyProtection="1">
      <protection locked="0"/>
    </xf>
    <xf numFmtId="0" fontId="19" fillId="0" borderId="0" xfId="0" applyFont="1" applyBorder="1"/>
    <xf numFmtId="0" fontId="22" fillId="0" borderId="13" xfId="0" applyFont="1" applyBorder="1" applyAlignment="1">
      <alignment horizontal="center" vertical="center"/>
    </xf>
    <xf numFmtId="0" fontId="19" fillId="0" borderId="11" xfId="0" applyFont="1" applyFill="1" applyBorder="1" applyAlignment="1">
      <alignment horizontal="left" vertical="center" wrapText="1"/>
    </xf>
    <xf numFmtId="0" fontId="19" fillId="0" borderId="10" xfId="0" applyFont="1" applyFill="1" applyBorder="1" applyAlignment="1">
      <alignment vertical="center" wrapText="1"/>
    </xf>
    <xf numFmtId="0" fontId="19" fillId="0" borderId="18" xfId="0" applyFont="1" applyFill="1" applyBorder="1" applyAlignment="1">
      <alignment horizontal="center"/>
    </xf>
    <xf numFmtId="0" fontId="19" fillId="0" borderId="19" xfId="0" applyFont="1" applyFill="1" applyBorder="1" applyAlignment="1">
      <alignment horizontal="center"/>
    </xf>
    <xf numFmtId="0" fontId="19" fillId="0" borderId="20" xfId="0" applyFont="1" applyFill="1" applyBorder="1" applyAlignment="1">
      <alignment horizontal="center"/>
    </xf>
    <xf numFmtId="0" fontId="19" fillId="0" borderId="20" xfId="0" applyFont="1" applyFill="1" applyBorder="1" applyAlignment="1">
      <alignment horizontal="left" vertical="center" wrapText="1"/>
    </xf>
    <xf numFmtId="0" fontId="7" fillId="0" borderId="0" xfId="0" applyFont="1" applyFill="1" applyBorder="1" applyAlignment="1">
      <alignment horizontal="center"/>
    </xf>
    <xf numFmtId="0" fontId="31" fillId="0" borderId="7" xfId="0" applyFont="1" applyFill="1" applyBorder="1" applyAlignment="1">
      <alignment vertical="top" wrapText="1"/>
    </xf>
    <xf numFmtId="0" fontId="31" fillId="0" borderId="21" xfId="0" applyFont="1" applyFill="1" applyBorder="1" applyAlignment="1">
      <alignment vertical="top" wrapText="1"/>
    </xf>
    <xf numFmtId="0" fontId="22" fillId="0" borderId="0" xfId="0" applyFont="1" applyFill="1" applyBorder="1" applyAlignment="1">
      <alignment horizontal="center" vertical="top"/>
    </xf>
    <xf numFmtId="0" fontId="7" fillId="5" borderId="0" xfId="0" applyFont="1" applyFill="1" applyBorder="1" applyAlignment="1"/>
    <xf numFmtId="0" fontId="0" fillId="0" borderId="0" xfId="0" applyFill="1" applyBorder="1" applyProtection="1">
      <protection locked="0"/>
    </xf>
    <xf numFmtId="0" fontId="9" fillId="0" borderId="0" xfId="0" applyFont="1" applyFill="1" applyBorder="1"/>
    <xf numFmtId="0" fontId="19"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0" fillId="0" borderId="22" xfId="0" applyBorder="1"/>
    <xf numFmtId="0" fontId="23" fillId="0" borderId="10" xfId="0" applyFont="1" applyFill="1" applyBorder="1" applyAlignment="1" applyProtection="1">
      <alignment horizontal="left" wrapText="1"/>
    </xf>
    <xf numFmtId="0" fontId="19" fillId="0" borderId="11" xfId="0" applyFont="1" applyFill="1" applyBorder="1" applyAlignment="1" applyProtection="1">
      <alignment horizontal="left" wrapText="1"/>
    </xf>
    <xf numFmtId="2" fontId="19" fillId="0" borderId="0" xfId="0" applyNumberFormat="1" applyFont="1" applyFill="1" applyBorder="1" applyAlignment="1">
      <alignment horizontal="center"/>
    </xf>
    <xf numFmtId="2" fontId="22" fillId="4" borderId="0" xfId="0" applyNumberFormat="1" applyFont="1" applyFill="1" applyBorder="1" applyAlignment="1">
      <alignment horizontal="center"/>
    </xf>
    <xf numFmtId="2" fontId="19" fillId="0" borderId="0" xfId="0" applyNumberFormat="1" applyFont="1" applyBorder="1" applyAlignment="1" applyProtection="1">
      <alignment horizontal="center"/>
      <protection locked="0"/>
    </xf>
    <xf numFmtId="2" fontId="19" fillId="5" borderId="0" xfId="0" applyNumberFormat="1" applyFont="1" applyFill="1" applyAlignment="1">
      <alignment horizontal="center"/>
    </xf>
    <xf numFmtId="2" fontId="19" fillId="5" borderId="0" xfId="0" applyNumberFormat="1" applyFont="1" applyFill="1" applyBorder="1" applyAlignment="1">
      <alignment horizontal="center"/>
    </xf>
    <xf numFmtId="2" fontId="19" fillId="0" borderId="0" xfId="0" applyNumberFormat="1" applyFont="1" applyAlignment="1">
      <alignment horizontal="center"/>
    </xf>
    <xf numFmtId="2" fontId="19" fillId="0" borderId="0" xfId="0" applyNumberFormat="1" applyFont="1" applyFill="1" applyAlignment="1">
      <alignment horizontal="center"/>
    </xf>
    <xf numFmtId="2" fontId="9" fillId="0" borderId="0" xfId="0" applyNumberFormat="1" applyFont="1" applyBorder="1" applyAlignment="1">
      <alignment horizontal="left"/>
    </xf>
    <xf numFmtId="2" fontId="25" fillId="0" borderId="0" xfId="0" applyNumberFormat="1" applyFont="1" applyBorder="1" applyAlignment="1" applyProtection="1">
      <alignment horizontal="center"/>
      <protection locked="0"/>
    </xf>
    <xf numFmtId="0" fontId="22" fillId="3" borderId="9" xfId="0" applyNumberFormat="1" applyFont="1" applyFill="1" applyBorder="1" applyAlignment="1" applyProtection="1">
      <alignment horizontal="center" vertical="center"/>
      <protection locked="0"/>
    </xf>
    <xf numFmtId="2" fontId="25" fillId="0" borderId="3" xfId="0" applyNumberFormat="1" applyFont="1" applyBorder="1" applyAlignment="1" applyProtection="1">
      <alignment horizontal="center"/>
      <protection locked="0"/>
    </xf>
    <xf numFmtId="0" fontId="35" fillId="4" borderId="0" xfId="0" applyFont="1" applyFill="1" applyBorder="1" applyAlignment="1">
      <alignment horizontal="left"/>
    </xf>
    <xf numFmtId="0" fontId="36" fillId="0" borderId="0" xfId="0" applyFont="1" applyBorder="1" applyProtection="1">
      <protection locked="0"/>
    </xf>
    <xf numFmtId="0" fontId="36" fillId="0" borderId="0" xfId="0" applyFont="1" applyBorder="1" applyAlignment="1">
      <alignment horizontal="left"/>
    </xf>
    <xf numFmtId="0" fontId="35" fillId="3" borderId="9" xfId="0" applyNumberFormat="1" applyFont="1" applyFill="1" applyBorder="1" applyAlignment="1" applyProtection="1">
      <alignment horizontal="center" vertical="center"/>
      <protection locked="0"/>
    </xf>
    <xf numFmtId="0" fontId="36" fillId="5" borderId="0" xfId="0" applyFont="1" applyFill="1" applyBorder="1"/>
    <xf numFmtId="0" fontId="36" fillId="0" borderId="0" xfId="0" applyFont="1" applyFill="1" applyBorder="1"/>
    <xf numFmtId="0" fontId="36" fillId="0" borderId="0" xfId="0" applyFont="1"/>
    <xf numFmtId="0" fontId="36" fillId="4" borderId="0" xfId="0" applyFont="1" applyFill="1"/>
    <xf numFmtId="0" fontId="36" fillId="0" borderId="0" xfId="0" applyFont="1" applyProtection="1">
      <protection locked="0"/>
    </xf>
    <xf numFmtId="0" fontId="36" fillId="0" borderId="0" xfId="0" applyFont="1" applyAlignment="1">
      <alignment horizontal="left"/>
    </xf>
    <xf numFmtId="0" fontId="36" fillId="5" borderId="0" xfId="0" applyFont="1" applyFill="1"/>
    <xf numFmtId="0" fontId="36" fillId="0" borderId="0" xfId="0" applyFont="1" applyFill="1"/>
    <xf numFmtId="0" fontId="36" fillId="0" borderId="0" xfId="1" applyFont="1" applyBorder="1" applyAlignment="1">
      <alignment horizontal="center" vertical="center"/>
    </xf>
    <xf numFmtId="0" fontId="37" fillId="0" borderId="3"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36" fillId="0" borderId="0" xfId="0" applyFont="1" applyAlignment="1">
      <alignment vertical="center"/>
    </xf>
    <xf numFmtId="0" fontId="35" fillId="5" borderId="0" xfId="0" applyFont="1" applyFill="1" applyBorder="1" applyAlignment="1"/>
    <xf numFmtId="0" fontId="35" fillId="0" borderId="23" xfId="0" applyNumberFormat="1" applyFont="1" applyBorder="1" applyAlignment="1" applyProtection="1">
      <alignment horizontal="center" vertical="center"/>
      <protection locked="0"/>
    </xf>
    <xf numFmtId="0" fontId="36" fillId="0" borderId="23" xfId="0" applyFont="1" applyFill="1" applyBorder="1" applyAlignment="1" applyProtection="1">
      <alignment horizontal="center"/>
      <protection locked="0"/>
    </xf>
    <xf numFmtId="0" fontId="22" fillId="4" borderId="0" xfId="0" applyNumberFormat="1" applyFont="1" applyFill="1" applyBorder="1" applyAlignment="1">
      <alignment horizontal="center"/>
    </xf>
    <xf numFmtId="0" fontId="19" fillId="0" borderId="0" xfId="0" applyNumberFormat="1" applyFont="1" applyBorder="1" applyAlignment="1" applyProtection="1">
      <alignment horizontal="center"/>
      <protection locked="0"/>
    </xf>
    <xf numFmtId="0" fontId="9" fillId="0" borderId="0" xfId="0" applyNumberFormat="1" applyFont="1" applyBorder="1" applyAlignment="1">
      <alignment horizontal="left"/>
    </xf>
    <xf numFmtId="0" fontId="19" fillId="5" borderId="0" xfId="0" applyNumberFormat="1" applyFont="1" applyFill="1" applyAlignment="1">
      <alignment horizontal="center"/>
    </xf>
    <xf numFmtId="0" fontId="31" fillId="0" borderId="0" xfId="0" applyNumberFormat="1" applyFont="1" applyAlignment="1">
      <alignment horizontal="center"/>
    </xf>
    <xf numFmtId="0" fontId="19" fillId="0" borderId="10" xfId="0" applyNumberFormat="1" applyFont="1" applyFill="1" applyBorder="1" applyAlignment="1" applyProtection="1">
      <alignment horizontal="center"/>
      <protection locked="0"/>
    </xf>
    <xf numFmtId="0" fontId="19" fillId="0" borderId="12" xfId="0" applyNumberFormat="1" applyFont="1" applyFill="1" applyBorder="1" applyAlignment="1" applyProtection="1">
      <alignment horizontal="center"/>
      <protection locked="0"/>
    </xf>
    <xf numFmtId="0" fontId="19" fillId="0" borderId="0" xfId="0" applyNumberFormat="1" applyFont="1" applyFill="1" applyBorder="1" applyAlignment="1">
      <alignment horizontal="center"/>
    </xf>
    <xf numFmtId="0" fontId="22" fillId="0" borderId="0" xfId="0" applyNumberFormat="1" applyFont="1" applyAlignment="1">
      <alignment horizontal="center" wrapText="1"/>
    </xf>
    <xf numFmtId="0" fontId="19" fillId="5" borderId="0" xfId="0" applyNumberFormat="1" applyFont="1" applyFill="1" applyBorder="1" applyAlignment="1">
      <alignment horizontal="center"/>
    </xf>
    <xf numFmtId="0" fontId="19" fillId="0" borderId="0" xfId="0" applyNumberFormat="1" applyFont="1" applyAlignment="1">
      <alignment horizontal="center"/>
    </xf>
    <xf numFmtId="0" fontId="20" fillId="0" borderId="0" xfId="0" applyNumberFormat="1" applyFont="1" applyAlignment="1">
      <alignment horizontal="center"/>
    </xf>
    <xf numFmtId="0" fontId="34" fillId="5" borderId="0" xfId="0" applyNumberFormat="1" applyFont="1" applyFill="1" applyAlignment="1">
      <alignment horizontal="center"/>
    </xf>
    <xf numFmtId="0" fontId="19" fillId="4" borderId="0" xfId="0" applyNumberFormat="1" applyFont="1" applyFill="1" applyAlignment="1">
      <alignment horizontal="center"/>
    </xf>
    <xf numFmtId="0" fontId="19" fillId="0" borderId="0" xfId="0" applyNumberFormat="1" applyFont="1" applyAlignment="1" applyProtection="1">
      <alignment horizontal="center"/>
      <protection locked="0"/>
    </xf>
    <xf numFmtId="0" fontId="19" fillId="0" borderId="0" xfId="0" applyNumberFormat="1" applyFont="1" applyFill="1" applyAlignment="1">
      <alignment horizontal="center"/>
    </xf>
    <xf numFmtId="0" fontId="39" fillId="5" borderId="0" xfId="0" applyNumberFormat="1" applyFont="1" applyFill="1" applyAlignment="1">
      <alignment horizontal="left" vertical="center"/>
    </xf>
    <xf numFmtId="0" fontId="40" fillId="3" borderId="9" xfId="0" applyNumberFormat="1" applyFont="1" applyFill="1" applyBorder="1" applyAlignment="1" applyProtection="1">
      <alignment horizontal="left" vertical="center"/>
      <protection locked="0"/>
    </xf>
    <xf numFmtId="0" fontId="39" fillId="0" borderId="0" xfId="0" applyNumberFormat="1" applyFont="1" applyFill="1" applyBorder="1" applyAlignment="1">
      <alignment horizontal="left" vertical="center"/>
    </xf>
    <xf numFmtId="0" fontId="39" fillId="5" borderId="0" xfId="0" applyNumberFormat="1" applyFont="1" applyFill="1" applyBorder="1" applyAlignment="1">
      <alignment horizontal="left" vertical="center"/>
    </xf>
    <xf numFmtId="0" fontId="39" fillId="0" borderId="0" xfId="0" applyNumberFormat="1" applyFont="1" applyFill="1" applyAlignment="1">
      <alignment horizontal="left" vertical="center"/>
    </xf>
    <xf numFmtId="2" fontId="40" fillId="4" borderId="0" xfId="0" applyNumberFormat="1" applyFont="1" applyFill="1" applyBorder="1" applyAlignment="1">
      <alignment horizontal="left" vertical="center"/>
    </xf>
    <xf numFmtId="2" fontId="39" fillId="0" borderId="0" xfId="0" applyNumberFormat="1" applyFont="1" applyBorder="1" applyAlignment="1" applyProtection="1">
      <alignment horizontal="left" vertical="center"/>
      <protection locked="0"/>
    </xf>
    <xf numFmtId="2" fontId="39" fillId="0" borderId="0" xfId="0" applyNumberFormat="1" applyFont="1" applyBorder="1" applyAlignment="1">
      <alignment horizontal="left" vertical="center"/>
    </xf>
    <xf numFmtId="2" fontId="40" fillId="5" borderId="0" xfId="0" applyNumberFormat="1" applyFont="1" applyFill="1" applyBorder="1" applyAlignment="1">
      <alignment horizontal="left" vertical="center"/>
    </xf>
    <xf numFmtId="2" fontId="39" fillId="0" borderId="0" xfId="0" applyNumberFormat="1" applyFont="1" applyAlignment="1">
      <alignment horizontal="left" vertical="center"/>
    </xf>
    <xf numFmtId="2" fontId="39" fillId="0" borderId="0" xfId="1" applyNumberFormat="1" applyFont="1" applyBorder="1" applyAlignment="1">
      <alignment horizontal="left" vertical="center"/>
    </xf>
    <xf numFmtId="2" fontId="39" fillId="4" borderId="0" xfId="0" applyNumberFormat="1" applyFont="1" applyFill="1" applyAlignment="1">
      <alignment horizontal="left" vertical="center"/>
    </xf>
    <xf numFmtId="2" fontId="39" fillId="0" borderId="0" xfId="0" applyNumberFormat="1" applyFont="1" applyAlignment="1" applyProtection="1">
      <alignment horizontal="left" vertical="center"/>
      <protection locked="0"/>
    </xf>
    <xf numFmtId="0" fontId="38" fillId="0" borderId="11" xfId="0" applyNumberFormat="1" applyFont="1" applyFill="1" applyBorder="1" applyAlignment="1" applyProtection="1">
      <alignment horizontal="left" vertical="center" wrapText="1"/>
      <protection locked="0"/>
    </xf>
    <xf numFmtId="0" fontId="41" fillId="4" borderId="0" xfId="0" applyNumberFormat="1" applyFont="1" applyFill="1" applyBorder="1" applyAlignment="1">
      <alignment horizontal="left" vertical="center"/>
    </xf>
    <xf numFmtId="0" fontId="38" fillId="0" borderId="0" xfId="0" applyNumberFormat="1" applyFont="1" applyBorder="1" applyAlignment="1" applyProtection="1">
      <alignment horizontal="left" vertical="center"/>
      <protection locked="0"/>
    </xf>
    <xf numFmtId="0" fontId="38" fillId="0" borderId="0" xfId="0" applyNumberFormat="1" applyFont="1" applyBorder="1" applyAlignment="1">
      <alignment horizontal="left" vertical="center"/>
    </xf>
    <xf numFmtId="0" fontId="38" fillId="5" borderId="0" xfId="0" applyNumberFormat="1" applyFont="1" applyFill="1" applyAlignment="1">
      <alignment horizontal="left" vertical="center"/>
    </xf>
    <xf numFmtId="0" fontId="42" fillId="0" borderId="0" xfId="0" applyNumberFormat="1" applyFont="1" applyAlignment="1">
      <alignment horizontal="left" vertical="center"/>
    </xf>
    <xf numFmtId="0" fontId="38" fillId="0" borderId="10" xfId="0" applyNumberFormat="1" applyFont="1" applyFill="1" applyBorder="1" applyAlignment="1" applyProtection="1">
      <alignment horizontal="left" vertical="center" wrapText="1"/>
      <protection locked="0"/>
    </xf>
    <xf numFmtId="0" fontId="38" fillId="0" borderId="12" xfId="0" applyNumberFormat="1" applyFont="1" applyFill="1" applyBorder="1" applyAlignment="1" applyProtection="1">
      <alignment horizontal="left" vertical="center" wrapText="1"/>
      <protection locked="0"/>
    </xf>
    <xf numFmtId="0" fontId="38" fillId="0" borderId="0" xfId="0" applyNumberFormat="1" applyFont="1" applyFill="1" applyBorder="1" applyAlignment="1">
      <alignment horizontal="left" vertical="center"/>
    </xf>
    <xf numFmtId="0" fontId="41" fillId="0" borderId="0" xfId="0" applyNumberFormat="1" applyFont="1" applyAlignment="1">
      <alignment horizontal="left" vertical="center" wrapText="1"/>
    </xf>
    <xf numFmtId="0" fontId="38" fillId="5" borderId="0" xfId="0" applyNumberFormat="1" applyFont="1" applyFill="1" applyBorder="1" applyAlignment="1">
      <alignment horizontal="left" vertical="center"/>
    </xf>
    <xf numFmtId="0" fontId="38" fillId="0" borderId="0" xfId="0" applyNumberFormat="1" applyFont="1" applyAlignment="1">
      <alignment horizontal="left" vertical="center"/>
    </xf>
    <xf numFmtId="0" fontId="43" fillId="5" borderId="0" xfId="0" applyNumberFormat="1" applyFont="1" applyFill="1" applyAlignment="1">
      <alignment horizontal="left" vertical="center"/>
    </xf>
    <xf numFmtId="0" fontId="38" fillId="4" borderId="0" xfId="0" applyNumberFormat="1" applyFont="1" applyFill="1" applyAlignment="1">
      <alignment horizontal="left" vertical="center"/>
    </xf>
    <xf numFmtId="0" fontId="38" fillId="0" borderId="0" xfId="0" applyNumberFormat="1" applyFont="1" applyAlignment="1" applyProtection="1">
      <alignment horizontal="left" vertical="center"/>
      <protection locked="0"/>
    </xf>
    <xf numFmtId="0" fontId="38" fillId="0" borderId="0" xfId="0" applyNumberFormat="1" applyFont="1" applyFill="1" applyAlignment="1">
      <alignment horizontal="left" vertical="center"/>
    </xf>
    <xf numFmtId="0" fontId="38" fillId="0" borderId="0" xfId="0" applyFont="1" applyFill="1" applyAlignment="1" applyProtection="1">
      <alignment horizontal="left" vertical="center"/>
      <protection locked="0"/>
    </xf>
    <xf numFmtId="0" fontId="19" fillId="0" borderId="24" xfId="0" applyNumberFormat="1" applyFont="1" applyFill="1" applyBorder="1" applyAlignment="1" applyProtection="1">
      <alignment horizontal="center"/>
      <protection locked="0"/>
    </xf>
    <xf numFmtId="0" fontId="38" fillId="0" borderId="24" xfId="0" applyNumberFormat="1" applyFont="1" applyFill="1" applyBorder="1" applyAlignment="1" applyProtection="1">
      <alignment horizontal="left" vertical="center" wrapText="1"/>
      <protection locked="0"/>
    </xf>
    <xf numFmtId="0" fontId="19" fillId="0" borderId="11" xfId="0" applyNumberFormat="1" applyFont="1" applyFill="1" applyBorder="1" applyAlignment="1" applyProtection="1">
      <alignment horizontal="center"/>
      <protection locked="0"/>
    </xf>
    <xf numFmtId="0" fontId="19" fillId="0" borderId="20" xfId="0" applyNumberFormat="1" applyFont="1" applyFill="1" applyBorder="1" applyAlignment="1" applyProtection="1">
      <alignment horizontal="center"/>
      <protection locked="0"/>
    </xf>
    <xf numFmtId="0" fontId="38" fillId="0" borderId="20" xfId="0" applyNumberFormat="1" applyFont="1" applyFill="1" applyBorder="1" applyAlignment="1" applyProtection="1">
      <alignment horizontal="left" vertical="center" wrapText="1"/>
      <protection locked="0"/>
    </xf>
    <xf numFmtId="0" fontId="7" fillId="0" borderId="0" xfId="0" applyFont="1" applyFill="1" applyBorder="1" applyAlignment="1"/>
    <xf numFmtId="0" fontId="36" fillId="0" borderId="0" xfId="0" applyFont="1" applyBorder="1"/>
    <xf numFmtId="0" fontId="22" fillId="0" borderId="11" xfId="0" applyFont="1" applyFill="1" applyBorder="1" applyAlignment="1">
      <alignment wrapText="1"/>
    </xf>
    <xf numFmtId="0" fontId="38" fillId="0" borderId="0" xfId="0" applyNumberFormat="1" applyFont="1" applyFill="1" applyBorder="1" applyAlignment="1" applyProtection="1">
      <alignment horizontal="left" vertical="center" wrapText="1"/>
      <protection locked="0"/>
    </xf>
    <xf numFmtId="0" fontId="36" fillId="0" borderId="0" xfId="0" applyFont="1" applyFill="1" applyBorder="1" applyProtection="1">
      <protection locked="0"/>
    </xf>
    <xf numFmtId="0" fontId="36" fillId="0" borderId="0" xfId="0" applyFont="1" applyFill="1" applyBorder="1" applyAlignment="1">
      <alignment horizontal="left"/>
    </xf>
    <xf numFmtId="0" fontId="35" fillId="0" borderId="0" xfId="0" applyNumberFormat="1" applyFont="1" applyFill="1" applyBorder="1" applyAlignment="1" applyProtection="1">
      <alignment horizontal="center" vertical="center"/>
      <protection locked="0"/>
    </xf>
    <xf numFmtId="0" fontId="22" fillId="0" borderId="0" xfId="0" applyFont="1" applyFill="1" applyBorder="1"/>
    <xf numFmtId="0" fontId="35" fillId="0" borderId="0" xfId="0" applyFont="1" applyFill="1" applyBorder="1" applyAlignment="1"/>
    <xf numFmtId="0" fontId="9" fillId="0" borderId="0" xfId="0" applyFont="1" applyFill="1" applyBorder="1" applyAlignment="1">
      <alignment horizontal="left"/>
    </xf>
    <xf numFmtId="0" fontId="0" fillId="0" borderId="0" xfId="0" applyFill="1" applyBorder="1" applyAlignment="1"/>
    <xf numFmtId="0" fontId="36" fillId="0" borderId="0" xfId="0" applyFont="1" applyFill="1" applyBorder="1" applyAlignment="1"/>
    <xf numFmtId="2" fontId="40" fillId="0" borderId="0" xfId="0" applyNumberFormat="1" applyFont="1" applyFill="1" applyBorder="1" applyAlignment="1">
      <alignment horizontal="left" vertical="center"/>
    </xf>
    <xf numFmtId="0" fontId="22" fillId="0" borderId="10" xfId="0" applyFont="1" applyFill="1" applyBorder="1" applyAlignment="1">
      <alignment horizontal="left" wrapText="1"/>
    </xf>
    <xf numFmtId="0" fontId="0" fillId="0" borderId="0" xfId="0" applyFont="1" applyFill="1" applyBorder="1" applyAlignment="1"/>
    <xf numFmtId="0" fontId="0" fillId="0" borderId="0" xfId="0" applyFont="1" applyFill="1" applyBorder="1" applyAlignment="1">
      <alignment vertical="center"/>
    </xf>
    <xf numFmtId="0" fontId="22" fillId="3" borderId="25" xfId="0" applyFont="1" applyFill="1" applyBorder="1" applyAlignment="1">
      <alignment horizontal="center" vertical="center"/>
    </xf>
    <xf numFmtId="0" fontId="22" fillId="3" borderId="25" xfId="0" applyNumberFormat="1" applyFont="1" applyFill="1" applyBorder="1" applyAlignment="1" applyProtection="1">
      <alignment horizontal="center" vertical="center"/>
      <protection locked="0"/>
    </xf>
    <xf numFmtId="0" fontId="35" fillId="3" borderId="25" xfId="0" applyNumberFormat="1" applyFont="1" applyFill="1" applyBorder="1" applyAlignment="1" applyProtection="1">
      <alignment horizontal="center" vertical="center"/>
      <protection locked="0"/>
    </xf>
    <xf numFmtId="0" fontId="22" fillId="3" borderId="25" xfId="0" applyFont="1" applyFill="1" applyBorder="1" applyAlignment="1" applyProtection="1">
      <alignment horizontal="center" vertical="center"/>
      <protection locked="0"/>
    </xf>
    <xf numFmtId="0" fontId="40" fillId="3" borderId="25" xfId="0" applyNumberFormat="1" applyFont="1" applyFill="1" applyBorder="1" applyAlignment="1" applyProtection="1">
      <alignment horizontal="left" vertical="center"/>
      <protection locked="0"/>
    </xf>
    <xf numFmtId="0" fontId="19" fillId="0" borderId="26" xfId="0" applyFont="1" applyFill="1" applyBorder="1" applyAlignment="1">
      <alignment horizontal="center"/>
    </xf>
    <xf numFmtId="0" fontId="7" fillId="5" borderId="0" xfId="0" applyFont="1" applyFill="1" applyBorder="1" applyAlignment="1">
      <alignment horizontal="left"/>
    </xf>
    <xf numFmtId="0" fontId="9" fillId="0" borderId="0" xfId="0" applyFont="1" applyFill="1" applyBorder="1" applyAlignment="1">
      <alignment vertical="center"/>
    </xf>
    <xf numFmtId="0" fontId="9" fillId="0" borderId="3" xfId="0" applyFont="1" applyFill="1" applyBorder="1" applyAlignment="1">
      <alignment horizontal="left"/>
    </xf>
    <xf numFmtId="0" fontId="0" fillId="0" borderId="3" xfId="0" applyFill="1" applyBorder="1"/>
    <xf numFmtId="0" fontId="12" fillId="0" borderId="0" xfId="0" applyFont="1" applyFill="1" applyBorder="1"/>
    <xf numFmtId="0" fontId="12" fillId="0" borderId="0" xfId="0" applyFont="1" applyFill="1" applyAlignment="1">
      <alignment horizontal="left" vertical="center"/>
    </xf>
    <xf numFmtId="0" fontId="1" fillId="0" borderId="0" xfId="0" applyFont="1" applyFill="1"/>
    <xf numFmtId="0" fontId="28" fillId="0" borderId="0" xfId="0" applyFont="1" applyFill="1" applyAlignment="1">
      <alignment horizontal="left" vertical="top" indent="4"/>
    </xf>
    <xf numFmtId="49" fontId="15" fillId="0" borderId="27" xfId="0" applyNumberFormat="1" applyFont="1" applyFill="1" applyBorder="1" applyAlignment="1">
      <alignment horizontal="left" vertical="top" wrapText="1"/>
    </xf>
    <xf numFmtId="0" fontId="12" fillId="0" borderId="21" xfId="0" applyFont="1" applyFill="1" applyBorder="1" applyAlignment="1">
      <alignment vertical="top" wrapText="1"/>
    </xf>
    <xf numFmtId="49" fontId="15" fillId="0" borderId="28" xfId="0" applyNumberFormat="1" applyFont="1" applyFill="1" applyBorder="1" applyAlignment="1">
      <alignment horizontal="left" vertical="top" wrapText="1"/>
    </xf>
    <xf numFmtId="0" fontId="12" fillId="0" borderId="29" xfId="0" applyFont="1" applyFill="1" applyBorder="1" applyAlignment="1">
      <alignment horizontal="left" vertical="top" wrapText="1"/>
    </xf>
    <xf numFmtId="0" fontId="12" fillId="0" borderId="21" xfId="0" applyFont="1" applyFill="1" applyBorder="1" applyAlignment="1">
      <alignment horizontal="left" vertical="top" wrapText="1"/>
    </xf>
    <xf numFmtId="0" fontId="15" fillId="0" borderId="27" xfId="0" applyFont="1" applyFill="1" applyBorder="1" applyAlignment="1">
      <alignment horizontal="left" vertical="top" wrapText="1"/>
    </xf>
    <xf numFmtId="0" fontId="12" fillId="0" borderId="30" xfId="0" applyFont="1" applyFill="1" applyBorder="1" applyAlignment="1">
      <alignment vertical="top" wrapText="1"/>
    </xf>
    <xf numFmtId="0" fontId="12" fillId="0" borderId="31" xfId="0" applyFont="1" applyFill="1" applyBorder="1" applyAlignment="1">
      <alignment horizontal="left" vertical="top" wrapText="1"/>
    </xf>
    <xf numFmtId="0" fontId="31" fillId="0" borderId="21" xfId="0" applyFont="1" applyFill="1" applyBorder="1" applyAlignment="1" applyProtection="1">
      <alignment vertical="top" wrapText="1"/>
    </xf>
    <xf numFmtId="0" fontId="18" fillId="0" borderId="0" xfId="0" applyFont="1" applyFill="1" applyBorder="1" applyAlignment="1">
      <alignment horizontal="left" wrapText="1"/>
    </xf>
    <xf numFmtId="0" fontId="12" fillId="0" borderId="0" xfId="0" applyFont="1" applyFill="1" applyBorder="1" applyAlignment="1">
      <alignment horizontal="left" wrapText="1"/>
    </xf>
    <xf numFmtId="0" fontId="22" fillId="0" borderId="10" xfId="0" applyFont="1" applyFill="1" applyBorder="1" applyAlignment="1">
      <alignment wrapText="1"/>
    </xf>
    <xf numFmtId="0" fontId="19" fillId="0" borderId="26" xfId="0" applyNumberFormat="1" applyFont="1" applyFill="1" applyBorder="1" applyAlignment="1" applyProtection="1">
      <alignment horizontal="center"/>
      <protection locked="0"/>
    </xf>
    <xf numFmtId="0" fontId="19" fillId="0" borderId="10" xfId="0" applyFont="1" applyFill="1" applyBorder="1" applyAlignment="1" applyProtection="1">
      <alignment horizontal="center"/>
      <protection locked="0"/>
    </xf>
    <xf numFmtId="0" fontId="45" fillId="0" borderId="0" xfId="0" applyNumberFormat="1" applyFont="1" applyFill="1" applyBorder="1" applyAlignment="1">
      <alignment horizontal="left" vertical="top" wrapText="1"/>
    </xf>
    <xf numFmtId="0" fontId="22" fillId="0" borderId="0" xfId="0" applyFont="1" applyFill="1" applyBorder="1" applyAlignment="1">
      <alignment horizontal="left" wrapText="1"/>
    </xf>
    <xf numFmtId="0" fontId="19" fillId="0" borderId="32" xfId="0" applyFont="1" applyFill="1" applyBorder="1" applyAlignment="1">
      <alignment horizontal="center"/>
    </xf>
    <xf numFmtId="0" fontId="38" fillId="0" borderId="17" xfId="0" applyNumberFormat="1" applyFont="1" applyFill="1" applyBorder="1" applyAlignment="1" applyProtection="1">
      <alignment horizontal="left" vertical="center" wrapText="1"/>
      <protection locked="0"/>
    </xf>
    <xf numFmtId="0" fontId="38" fillId="0" borderId="26" xfId="0" applyNumberFormat="1" applyFont="1" applyFill="1" applyBorder="1" applyAlignment="1" applyProtection="1">
      <alignment horizontal="left" vertical="center" wrapText="1"/>
      <protection locked="0"/>
    </xf>
    <xf numFmtId="0" fontId="19" fillId="6" borderId="11" xfId="0" applyFont="1" applyFill="1" applyBorder="1" applyAlignment="1">
      <alignment horizontal="center"/>
    </xf>
    <xf numFmtId="0" fontId="19" fillId="6" borderId="11" xfId="0" applyFont="1" applyFill="1" applyBorder="1" applyAlignment="1" applyProtection="1">
      <alignment horizontal="left" wrapText="1"/>
    </xf>
    <xf numFmtId="0" fontId="38" fillId="6" borderId="11" xfId="0" applyNumberFormat="1" applyFont="1" applyFill="1" applyBorder="1" applyAlignment="1" applyProtection="1">
      <alignment horizontal="left" vertical="center" wrapText="1"/>
      <protection locked="0"/>
    </xf>
    <xf numFmtId="0" fontId="13" fillId="0" borderId="0" xfId="0" applyFont="1" applyFill="1" applyAlignment="1">
      <alignment horizontal="left" vertical="top" indent="4"/>
    </xf>
    <xf numFmtId="0" fontId="13" fillId="0" borderId="0" xfId="0" applyFont="1" applyFill="1" applyAlignment="1">
      <alignment horizontal="left" vertical="top" wrapText="1" indent="4"/>
    </xf>
    <xf numFmtId="0" fontId="19" fillId="0" borderId="0" xfId="0" applyFont="1" applyFill="1" applyBorder="1" applyAlignment="1">
      <alignment horizontal="right" vertical="top"/>
    </xf>
    <xf numFmtId="0" fontId="0" fillId="0" borderId="0" xfId="0" applyFont="1" applyFill="1" applyBorder="1" applyAlignment="1">
      <alignment horizontal="left" wrapText="1"/>
    </xf>
    <xf numFmtId="0" fontId="0" fillId="0" borderId="0" xfId="0" applyFont="1" applyFill="1" applyBorder="1" applyAlignment="1" applyProtection="1">
      <alignment horizontal="left" wrapText="1"/>
      <protection locked="0"/>
    </xf>
    <xf numFmtId="0" fontId="41" fillId="3" borderId="9" xfId="0" applyNumberFormat="1" applyFont="1" applyFill="1" applyBorder="1" applyAlignment="1" applyProtection="1">
      <alignment horizontal="left" vertical="center"/>
      <protection locked="0"/>
    </xf>
    <xf numFmtId="0" fontId="46" fillId="3" borderId="9" xfId="0" applyNumberFormat="1" applyFont="1" applyFill="1" applyBorder="1" applyAlignment="1" applyProtection="1">
      <alignment horizontal="left" vertical="center"/>
      <protection locked="0"/>
    </xf>
    <xf numFmtId="0" fontId="8" fillId="0" borderId="22" xfId="0" applyFont="1" applyBorder="1" applyProtection="1">
      <protection locked="0"/>
    </xf>
    <xf numFmtId="0" fontId="38" fillId="0" borderId="22" xfId="0" applyFont="1" applyBorder="1" applyAlignment="1">
      <alignment horizontal="left" vertical="center" wrapText="1"/>
    </xf>
    <xf numFmtId="0" fontId="19" fillId="0" borderId="22" xfId="0" applyFont="1" applyBorder="1" applyAlignment="1">
      <alignment horizontal="center" vertical="center"/>
    </xf>
    <xf numFmtId="0" fontId="19" fillId="0" borderId="22" xfId="0" applyFont="1" applyBorder="1" applyAlignment="1">
      <alignment horizontal="center" vertical="center" wrapText="1"/>
    </xf>
    <xf numFmtId="0" fontId="31" fillId="0" borderId="22" xfId="0" applyFont="1" applyBorder="1"/>
    <xf numFmtId="0" fontId="19" fillId="0" borderId="0" xfId="0" applyFont="1" applyBorder="1" applyAlignment="1">
      <alignment horizontal="center" vertical="center"/>
    </xf>
    <xf numFmtId="0" fontId="38" fillId="0" borderId="0" xfId="0" applyFont="1" applyBorder="1" applyAlignment="1">
      <alignment horizontal="left" vertical="center" wrapText="1"/>
    </xf>
    <xf numFmtId="0" fontId="19" fillId="0" borderId="0" xfId="0" applyFont="1" applyBorder="1" applyAlignment="1">
      <alignment horizontal="center" vertical="center" wrapText="1"/>
    </xf>
    <xf numFmtId="0" fontId="47" fillId="0" borderId="0" xfId="0" applyFont="1" applyAlignment="1">
      <alignment horizontal="left"/>
    </xf>
    <xf numFmtId="0" fontId="38" fillId="0" borderId="0" xfId="0" applyFont="1" applyAlignment="1">
      <alignment horizontal="left" wrapText="1"/>
    </xf>
    <xf numFmtId="0" fontId="19" fillId="0" borderId="0" xfId="0" applyFont="1" applyAlignment="1">
      <alignment horizontal="center"/>
    </xf>
    <xf numFmtId="0" fontId="20" fillId="0" borderId="0" xfId="0" applyFont="1" applyAlignment="1">
      <alignment horizontal="left"/>
    </xf>
    <xf numFmtId="0" fontId="19" fillId="0" borderId="0" xfId="0" applyFont="1" applyAlignment="1">
      <alignment horizontal="center" vertical="center"/>
    </xf>
    <xf numFmtId="0" fontId="31" fillId="0" borderId="0" xfId="0" applyFont="1" applyAlignment="1"/>
    <xf numFmtId="0" fontId="38" fillId="0" borderId="0" xfId="0" applyNumberFormat="1" applyFont="1" applyFill="1" applyAlignment="1" applyProtection="1">
      <alignment horizontal="left" vertical="center"/>
      <protection locked="0"/>
    </xf>
    <xf numFmtId="0" fontId="43" fillId="0" borderId="0" xfId="0" applyNumberFormat="1" applyFont="1" applyFill="1" applyAlignment="1">
      <alignment horizontal="left" vertical="center"/>
    </xf>
    <xf numFmtId="0" fontId="19" fillId="0" borderId="0" xfId="0" applyNumberFormat="1" applyFont="1" applyFill="1" applyBorder="1" applyAlignment="1">
      <alignment horizontal="left" vertical="top" wrapText="1"/>
    </xf>
    <xf numFmtId="0" fontId="38" fillId="0" borderId="0" xfId="0" applyNumberFormat="1" applyFont="1" applyFill="1" applyBorder="1" applyAlignment="1" applyProtection="1">
      <alignment horizontal="left" wrapText="1"/>
      <protection locked="0"/>
    </xf>
    <xf numFmtId="0" fontId="19" fillId="0" borderId="0" xfId="0" applyFont="1" applyFill="1" applyBorder="1" applyAlignment="1">
      <alignment vertical="top" wrapText="1"/>
    </xf>
    <xf numFmtId="0" fontId="45" fillId="0" borderId="0" xfId="0" applyNumberFormat="1" applyFont="1" applyFill="1" applyBorder="1" applyAlignment="1">
      <alignment horizontal="center" vertical="top" wrapText="1"/>
    </xf>
    <xf numFmtId="0" fontId="38" fillId="0" borderId="23" xfId="0" applyNumberFormat="1" applyFont="1" applyFill="1" applyBorder="1" applyAlignment="1" applyProtection="1">
      <alignment horizontal="left" vertical="center" wrapText="1"/>
      <protection locked="0"/>
    </xf>
    <xf numFmtId="2" fontId="22" fillId="0" borderId="3" xfId="0" applyNumberFormat="1" applyFont="1" applyFill="1" applyBorder="1" applyAlignment="1">
      <alignment horizontal="center"/>
    </xf>
    <xf numFmtId="0" fontId="35" fillId="0" borderId="3" xfId="0" applyFont="1" applyFill="1" applyBorder="1" applyAlignment="1"/>
    <xf numFmtId="0" fontId="36" fillId="0" borderId="3" xfId="0" applyFont="1" applyFill="1" applyBorder="1"/>
    <xf numFmtId="2" fontId="19" fillId="7" borderId="0" xfId="0" applyNumberFormat="1" applyFont="1" applyFill="1" applyBorder="1" applyAlignment="1">
      <alignment horizontal="center"/>
    </xf>
    <xf numFmtId="0" fontId="36" fillId="7" borderId="0" xfId="0" applyFont="1" applyFill="1" applyBorder="1"/>
    <xf numFmtId="2" fontId="19" fillId="7" borderId="0" xfId="0" applyNumberFormat="1" applyFont="1" applyFill="1" applyAlignment="1">
      <alignment horizontal="center"/>
    </xf>
    <xf numFmtId="0" fontId="36" fillId="7" borderId="0" xfId="0" applyFont="1" applyFill="1"/>
    <xf numFmtId="0" fontId="35" fillId="0" borderId="23" xfId="0" applyNumberFormat="1" applyFont="1" applyFill="1" applyBorder="1" applyAlignment="1" applyProtection="1">
      <alignment horizontal="center" vertical="center"/>
      <protection locked="0"/>
    </xf>
    <xf numFmtId="0" fontId="49" fillId="3" borderId="25" xfId="0" applyNumberFormat="1" applyFont="1" applyFill="1" applyBorder="1" applyAlignment="1" applyProtection="1">
      <alignment horizontal="left" vertical="center"/>
      <protection locked="0"/>
    </xf>
    <xf numFmtId="0" fontId="22" fillId="0" borderId="0" xfId="0" applyFont="1" applyBorder="1" applyAlignment="1" applyProtection="1">
      <alignment horizontal="center" vertical="center"/>
      <protection locked="0"/>
    </xf>
    <xf numFmtId="0" fontId="22" fillId="0" borderId="0" xfId="0" applyFont="1" applyFill="1" applyBorder="1" applyAlignment="1">
      <alignment horizontal="right" vertical="top"/>
    </xf>
    <xf numFmtId="0" fontId="9" fillId="0" borderId="0" xfId="0" applyFont="1" applyFill="1" applyAlignment="1">
      <alignment horizontal="left"/>
    </xf>
    <xf numFmtId="0" fontId="9" fillId="0" borderId="0" xfId="0" applyFont="1" applyFill="1"/>
    <xf numFmtId="0" fontId="44" fillId="0" borderId="0" xfId="0" applyFont="1" applyBorder="1" applyAlignment="1" applyProtection="1">
      <alignment vertical="center"/>
      <protection locked="0"/>
    </xf>
    <xf numFmtId="0" fontId="52" fillId="0" borderId="0" xfId="0" applyFont="1" applyFill="1" applyBorder="1" applyAlignment="1">
      <alignment vertical="center"/>
    </xf>
    <xf numFmtId="0" fontId="35" fillId="0" borderId="23" xfId="0" applyNumberFormat="1" applyFont="1" applyFill="1" applyBorder="1" applyAlignment="1" applyProtection="1">
      <alignment horizontal="center"/>
      <protection locked="0"/>
    </xf>
    <xf numFmtId="0" fontId="38" fillId="0" borderId="23" xfId="0" applyNumberFormat="1" applyFont="1" applyFill="1" applyBorder="1" applyAlignment="1" applyProtection="1">
      <alignment horizontal="left" wrapText="1"/>
      <protection locked="0"/>
    </xf>
    <xf numFmtId="0" fontId="22" fillId="0" borderId="0" xfId="0" applyNumberFormat="1" applyFont="1" applyFill="1" applyBorder="1" applyAlignment="1">
      <alignment wrapText="1"/>
    </xf>
    <xf numFmtId="0" fontId="0" fillId="6" borderId="0" xfId="0" applyFont="1" applyFill="1"/>
    <xf numFmtId="0" fontId="7" fillId="6" borderId="0" xfId="0" applyFont="1" applyFill="1" applyBorder="1" applyAlignment="1">
      <alignment horizontal="left"/>
    </xf>
    <xf numFmtId="0" fontId="9" fillId="6" borderId="0" xfId="0" applyFont="1" applyFill="1" applyBorder="1" applyAlignment="1" applyProtection="1">
      <alignment horizontal="left"/>
      <protection locked="0"/>
    </xf>
    <xf numFmtId="0" fontId="10" fillId="6" borderId="0" xfId="0" applyFont="1" applyFill="1" applyBorder="1"/>
    <xf numFmtId="0" fontId="0" fillId="6" borderId="0" xfId="0" applyFill="1" applyBorder="1"/>
    <xf numFmtId="0" fontId="0" fillId="6" borderId="0" xfId="0" applyFill="1"/>
    <xf numFmtId="0" fontId="0" fillId="6" borderId="22" xfId="0" applyFill="1" applyBorder="1"/>
    <xf numFmtId="0" fontId="20" fillId="6" borderId="22" xfId="0" applyFont="1" applyFill="1" applyBorder="1"/>
    <xf numFmtId="0" fontId="20" fillId="6" borderId="0" xfId="0" applyFont="1" applyFill="1" applyBorder="1"/>
    <xf numFmtId="0" fontId="20" fillId="6" borderId="0" xfId="0" applyFont="1" applyFill="1"/>
    <xf numFmtId="0" fontId="19" fillId="6" borderId="33" xfId="0" applyFont="1" applyFill="1" applyBorder="1" applyAlignment="1">
      <alignment horizontal="center"/>
    </xf>
    <xf numFmtId="0" fontId="19" fillId="6" borderId="0" xfId="0" applyFont="1" applyFill="1" applyBorder="1" applyAlignment="1">
      <alignment horizontal="center"/>
    </xf>
    <xf numFmtId="0" fontId="19" fillId="6" borderId="0" xfId="0" applyFont="1" applyFill="1" applyBorder="1" applyAlignment="1" applyProtection="1">
      <alignment horizontal="center" vertical="center" wrapText="1"/>
      <protection locked="0"/>
    </xf>
    <xf numFmtId="0" fontId="19" fillId="6" borderId="0" xfId="0" applyFont="1" applyFill="1" applyBorder="1" applyAlignment="1" applyProtection="1">
      <alignment horizontal="center" vertical="center"/>
      <protection locked="0"/>
    </xf>
    <xf numFmtId="0" fontId="38" fillId="6" borderId="0" xfId="0" applyNumberFormat="1" applyFont="1" applyFill="1" applyBorder="1" applyAlignment="1" applyProtection="1">
      <alignment horizontal="left" vertical="center" wrapText="1"/>
      <protection locked="0"/>
    </xf>
    <xf numFmtId="0" fontId="22" fillId="6" borderId="0" xfId="0" applyFont="1" applyFill="1" applyBorder="1" applyAlignment="1">
      <alignment horizontal="left"/>
    </xf>
    <xf numFmtId="0" fontId="32" fillId="6" borderId="0" xfId="0" applyFont="1" applyFill="1" applyBorder="1" applyAlignment="1">
      <alignment horizontal="right" wrapText="1"/>
    </xf>
    <xf numFmtId="0" fontId="0" fillId="6" borderId="0" xfId="0" applyFont="1" applyFill="1" applyBorder="1"/>
    <xf numFmtId="0" fontId="0" fillId="6" borderId="0" xfId="0" applyFill="1" applyBorder="1" applyProtection="1">
      <protection locked="0"/>
    </xf>
    <xf numFmtId="0" fontId="0" fillId="6" borderId="0" xfId="0" applyFont="1" applyFill="1" applyBorder="1" applyProtection="1">
      <protection locked="0"/>
    </xf>
    <xf numFmtId="0" fontId="9" fillId="6" borderId="0" xfId="0" applyFont="1" applyFill="1"/>
    <xf numFmtId="0" fontId="9" fillId="6" borderId="0" xfId="0" applyFont="1" applyFill="1" applyBorder="1"/>
    <xf numFmtId="0" fontId="8" fillId="6" borderId="0" xfId="0" applyFont="1" applyFill="1" applyBorder="1" applyAlignment="1" applyProtection="1">
      <protection locked="0"/>
    </xf>
    <xf numFmtId="0" fontId="9" fillId="6" borderId="0" xfId="0" applyFont="1" applyFill="1" applyBorder="1" applyProtection="1">
      <protection locked="0"/>
    </xf>
    <xf numFmtId="0" fontId="8" fillId="6" borderId="0" xfId="0" applyFont="1" applyFill="1" applyBorder="1" applyProtection="1">
      <protection locked="0"/>
    </xf>
    <xf numFmtId="0" fontId="19" fillId="6" borderId="10" xfId="0" applyFont="1" applyFill="1" applyBorder="1" applyAlignment="1">
      <alignment horizontal="center"/>
    </xf>
    <xf numFmtId="0" fontId="19" fillId="6" borderId="10" xfId="0" applyFont="1" applyFill="1" applyBorder="1" applyAlignment="1">
      <alignment horizontal="left" wrapText="1" indent="1"/>
    </xf>
    <xf numFmtId="0" fontId="19" fillId="6" borderId="10" xfId="0" applyNumberFormat="1" applyFont="1" applyFill="1" applyBorder="1" applyAlignment="1" applyProtection="1">
      <alignment horizontal="center"/>
      <protection locked="0"/>
    </xf>
    <xf numFmtId="0" fontId="38" fillId="6" borderId="10" xfId="0" applyNumberFormat="1" applyFont="1" applyFill="1" applyBorder="1" applyAlignment="1" applyProtection="1">
      <alignment horizontal="left" vertical="center" wrapText="1"/>
      <protection locked="0"/>
    </xf>
    <xf numFmtId="0" fontId="19" fillId="6" borderId="12" xfId="0" applyFont="1" applyFill="1" applyBorder="1" applyAlignment="1">
      <alignment horizontal="center"/>
    </xf>
    <xf numFmtId="0" fontId="51" fillId="6" borderId="0" xfId="0" applyFont="1" applyFill="1" applyBorder="1"/>
    <xf numFmtId="0" fontId="20" fillId="6" borderId="0" xfId="0" applyFont="1" applyFill="1" applyBorder="1" applyAlignment="1">
      <alignment horizontal="left"/>
    </xf>
    <xf numFmtId="0" fontId="19" fillId="6" borderId="20" xfId="0" applyNumberFormat="1" applyFont="1" applyFill="1" applyBorder="1" applyAlignment="1" applyProtection="1">
      <alignment horizontal="center"/>
      <protection locked="0"/>
    </xf>
    <xf numFmtId="0" fontId="38" fillId="6" borderId="20" xfId="0" applyNumberFormat="1" applyFont="1" applyFill="1" applyBorder="1" applyAlignment="1" applyProtection="1">
      <alignment horizontal="left" vertical="center" wrapText="1"/>
      <protection locked="0"/>
    </xf>
    <xf numFmtId="0" fontId="19" fillId="6" borderId="10" xfId="0" applyNumberFormat="1" applyFont="1" applyFill="1" applyBorder="1" applyAlignment="1" applyProtection="1">
      <alignment horizontal="center" wrapText="1"/>
    </xf>
    <xf numFmtId="0" fontId="19" fillId="6" borderId="20" xfId="0" applyNumberFormat="1" applyFont="1" applyFill="1" applyBorder="1" applyAlignment="1" applyProtection="1">
      <alignment horizontal="center" wrapText="1"/>
    </xf>
    <xf numFmtId="2" fontId="22" fillId="6" borderId="0" xfId="0" applyNumberFormat="1" applyFont="1" applyFill="1" applyBorder="1" applyAlignment="1">
      <alignment horizontal="center"/>
    </xf>
    <xf numFmtId="0" fontId="35" fillId="6" borderId="0" xfId="0" applyFont="1" applyFill="1" applyBorder="1" applyAlignment="1">
      <alignment horizontal="left"/>
    </xf>
    <xf numFmtId="0" fontId="36" fillId="6" borderId="0" xfId="0" applyFont="1" applyFill="1" applyBorder="1"/>
    <xf numFmtId="2" fontId="19" fillId="6" borderId="0" xfId="0" applyNumberFormat="1" applyFont="1" applyFill="1" applyBorder="1" applyAlignment="1" applyProtection="1">
      <alignment horizontal="center"/>
      <protection locked="0"/>
    </xf>
    <xf numFmtId="0" fontId="36" fillId="6" borderId="0" xfId="0" applyFont="1" applyFill="1" applyBorder="1" applyProtection="1">
      <protection locked="0"/>
    </xf>
    <xf numFmtId="2" fontId="8" fillId="6" borderId="0" xfId="0" applyNumberFormat="1" applyFont="1" applyFill="1" applyBorder="1" applyAlignment="1" applyProtection="1">
      <alignment horizontal="left"/>
      <protection locked="0"/>
    </xf>
    <xf numFmtId="0" fontId="35" fillId="6" borderId="0" xfId="0" applyFont="1" applyFill="1" applyBorder="1" applyAlignment="1" applyProtection="1">
      <alignment horizontal="left"/>
      <protection locked="0"/>
    </xf>
    <xf numFmtId="2" fontId="9" fillId="6" borderId="0" xfId="0" applyNumberFormat="1" applyFont="1" applyFill="1" applyBorder="1" applyAlignment="1" applyProtection="1">
      <alignment horizontal="left"/>
      <protection locked="0"/>
    </xf>
    <xf numFmtId="0" fontId="36" fillId="6" borderId="0" xfId="0" applyFont="1" applyFill="1" applyBorder="1" applyAlignment="1" applyProtection="1">
      <alignment horizontal="left"/>
      <protection locked="0"/>
    </xf>
    <xf numFmtId="2" fontId="9" fillId="6" borderId="0" xfId="0" applyNumberFormat="1" applyFont="1" applyFill="1" applyBorder="1" applyAlignment="1">
      <alignment horizontal="left"/>
    </xf>
    <xf numFmtId="0" fontId="36" fillId="6" borderId="0" xfId="0" applyFont="1" applyFill="1" applyBorder="1" applyAlignment="1">
      <alignment horizontal="left"/>
    </xf>
    <xf numFmtId="0" fontId="19" fillId="6" borderId="26" xfId="0" applyFont="1" applyFill="1" applyBorder="1" applyAlignment="1">
      <alignment horizontal="center"/>
    </xf>
    <xf numFmtId="0" fontId="35" fillId="6" borderId="26" xfId="0" applyNumberFormat="1" applyFont="1" applyFill="1" applyBorder="1" applyAlignment="1" applyProtection="1">
      <alignment horizontal="center"/>
      <protection locked="0"/>
    </xf>
    <xf numFmtId="0" fontId="22" fillId="6" borderId="34" xfId="0" applyFont="1" applyFill="1" applyBorder="1" applyAlignment="1">
      <alignment horizontal="left" wrapText="1"/>
    </xf>
    <xf numFmtId="0" fontId="19" fillId="6" borderId="11" xfId="0" applyNumberFormat="1" applyFont="1" applyFill="1" applyBorder="1" applyAlignment="1" applyProtection="1">
      <alignment horizontal="center"/>
      <protection locked="0"/>
    </xf>
    <xf numFmtId="0" fontId="38" fillId="6" borderId="11" xfId="0" applyNumberFormat="1" applyFont="1" applyFill="1" applyBorder="1" applyAlignment="1" applyProtection="1">
      <alignment horizontal="left" wrapText="1"/>
      <protection locked="0"/>
    </xf>
    <xf numFmtId="0" fontId="22" fillId="6" borderId="34" xfId="0" applyFont="1" applyFill="1" applyBorder="1" applyAlignment="1">
      <alignment wrapText="1"/>
    </xf>
    <xf numFmtId="0" fontId="38" fillId="6" borderId="17" xfId="0" applyNumberFormat="1" applyFont="1" applyFill="1" applyBorder="1" applyAlignment="1" applyProtection="1">
      <alignment horizontal="left" wrapText="1"/>
      <protection locked="0"/>
    </xf>
    <xf numFmtId="2" fontId="19" fillId="6" borderId="0" xfId="0" applyNumberFormat="1" applyFont="1" applyFill="1" applyAlignment="1">
      <alignment horizontal="center"/>
    </xf>
    <xf numFmtId="0" fontId="36" fillId="6" borderId="0" xfId="0" applyFont="1" applyFill="1"/>
    <xf numFmtId="0" fontId="19" fillId="6" borderId="23" xfId="0" applyFont="1" applyFill="1" applyBorder="1" applyAlignment="1">
      <alignment horizontal="center"/>
    </xf>
    <xf numFmtId="2" fontId="19" fillId="6" borderId="0" xfId="0" applyNumberFormat="1" applyFont="1" applyFill="1" applyBorder="1" applyAlignment="1">
      <alignment horizontal="center"/>
    </xf>
    <xf numFmtId="0" fontId="35" fillId="6" borderId="0" xfId="0" applyFont="1" applyFill="1" applyBorder="1" applyAlignment="1"/>
    <xf numFmtId="0" fontId="12" fillId="6" borderId="0" xfId="0" applyFont="1" applyFill="1" applyBorder="1" applyAlignment="1"/>
    <xf numFmtId="0" fontId="22" fillId="3" borderId="35" xfId="0" applyNumberFormat="1" applyFont="1" applyFill="1" applyBorder="1" applyAlignment="1" applyProtection="1">
      <alignment horizontal="center" vertical="center"/>
      <protection locked="0"/>
    </xf>
    <xf numFmtId="0" fontId="19" fillId="6" borderId="36" xfId="0" applyFont="1" applyFill="1" applyBorder="1" applyAlignment="1">
      <alignment horizontal="center"/>
    </xf>
    <xf numFmtId="0" fontId="19" fillId="6" borderId="37" xfId="0" applyFont="1" applyFill="1" applyBorder="1" applyAlignment="1">
      <alignment horizontal="center"/>
    </xf>
    <xf numFmtId="0" fontId="22" fillId="6" borderId="23" xfId="0" applyFont="1" applyFill="1" applyBorder="1" applyAlignment="1">
      <alignment horizontal="left" wrapText="1"/>
    </xf>
    <xf numFmtId="0" fontId="22" fillId="6" borderId="37" xfId="0" applyFont="1" applyFill="1" applyBorder="1" applyAlignment="1">
      <alignment wrapText="1"/>
    </xf>
    <xf numFmtId="0" fontId="0" fillId="6" borderId="37" xfId="0" applyFill="1" applyBorder="1"/>
    <xf numFmtId="0" fontId="19" fillId="6" borderId="0" xfId="0" applyFont="1" applyFill="1" applyBorder="1" applyAlignment="1">
      <alignment horizontal="center" wrapText="1"/>
    </xf>
    <xf numFmtId="0" fontId="19" fillId="6" borderId="0" xfId="0" applyNumberFormat="1" applyFont="1" applyFill="1" applyBorder="1" applyAlignment="1">
      <alignment horizontal="center" wrapText="1"/>
    </xf>
    <xf numFmtId="0" fontId="33" fillId="6" borderId="0" xfId="0" applyFont="1" applyFill="1" applyBorder="1" applyAlignment="1">
      <alignment horizontal="right"/>
    </xf>
    <xf numFmtId="0" fontId="19" fillId="6" borderId="38" xfId="0" applyFont="1" applyFill="1" applyBorder="1" applyAlignment="1">
      <alignment horizontal="center"/>
    </xf>
    <xf numFmtId="0" fontId="0" fillId="6" borderId="33" xfId="0" applyFill="1" applyBorder="1"/>
    <xf numFmtId="0" fontId="19" fillId="6" borderId="26" xfId="0" applyNumberFormat="1" applyFont="1" applyFill="1" applyBorder="1" applyAlignment="1" applyProtection="1">
      <alignment horizontal="center"/>
    </xf>
    <xf numFmtId="0" fontId="19" fillId="6" borderId="11" xfId="0" applyNumberFormat="1" applyFont="1" applyFill="1" applyBorder="1" applyAlignment="1" applyProtection="1">
      <alignment horizontal="center"/>
    </xf>
    <xf numFmtId="0" fontId="19" fillId="6" borderId="18" xfId="0" applyFont="1" applyFill="1" applyBorder="1" applyAlignment="1">
      <alignment horizontal="center"/>
    </xf>
    <xf numFmtId="0" fontId="19" fillId="6" borderId="19" xfId="0" applyFont="1" applyFill="1" applyBorder="1" applyAlignment="1">
      <alignment horizontal="center"/>
    </xf>
    <xf numFmtId="0" fontId="19" fillId="6" borderId="17" xfId="0" applyFont="1" applyFill="1" applyBorder="1" applyAlignment="1">
      <alignment horizontal="center"/>
    </xf>
    <xf numFmtId="0" fontId="38" fillId="6" borderId="17" xfId="0" applyNumberFormat="1" applyFont="1" applyFill="1" applyBorder="1" applyAlignment="1" applyProtection="1">
      <alignment horizontal="left" vertical="center" wrapText="1"/>
      <protection locked="0"/>
    </xf>
    <xf numFmtId="0" fontId="19" fillId="6" borderId="20" xfId="0" applyFont="1" applyFill="1" applyBorder="1" applyAlignment="1">
      <alignment horizontal="center"/>
    </xf>
    <xf numFmtId="0" fontId="23" fillId="6" borderId="0" xfId="1" applyFont="1" applyFill="1" applyBorder="1" applyAlignment="1">
      <alignment horizontal="left" vertical="center" indent="1"/>
    </xf>
    <xf numFmtId="0" fontId="19" fillId="6" borderId="0" xfId="0" applyFont="1" applyFill="1" applyBorder="1" applyAlignment="1">
      <alignment horizontal="center" vertical="center"/>
    </xf>
    <xf numFmtId="2" fontId="19" fillId="6" borderId="0" xfId="1" applyNumberFormat="1" applyFont="1" applyFill="1" applyBorder="1" applyAlignment="1">
      <alignment horizontal="center"/>
    </xf>
    <xf numFmtId="0" fontId="36" fillId="6" borderId="0" xfId="1" applyFont="1" applyFill="1" applyBorder="1" applyAlignment="1">
      <alignment horizontal="center" vertical="center"/>
    </xf>
    <xf numFmtId="0" fontId="22" fillId="3" borderId="39" xfId="0"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center"/>
      <protection locked="0"/>
    </xf>
    <xf numFmtId="0" fontId="35" fillId="3" borderId="39" xfId="0" applyFont="1" applyFill="1" applyBorder="1" applyAlignment="1" applyProtection="1">
      <alignment horizontal="center" vertical="center"/>
      <protection locked="0"/>
    </xf>
    <xf numFmtId="0" fontId="19" fillId="8" borderId="11" xfId="0" applyFont="1" applyFill="1" applyBorder="1" applyAlignment="1">
      <alignment horizontal="center"/>
    </xf>
    <xf numFmtId="0" fontId="19" fillId="8" borderId="11" xfId="0" applyFont="1" applyFill="1" applyBorder="1" applyAlignment="1" applyProtection="1">
      <alignment horizontal="left" wrapText="1"/>
    </xf>
    <xf numFmtId="0" fontId="19" fillId="8" borderId="10" xfId="0" applyNumberFormat="1" applyFont="1" applyFill="1" applyBorder="1" applyAlignment="1" applyProtection="1">
      <alignment horizontal="center"/>
      <protection locked="0"/>
    </xf>
    <xf numFmtId="0" fontId="38" fillId="8" borderId="10" xfId="0" applyNumberFormat="1" applyFont="1" applyFill="1" applyBorder="1" applyAlignment="1" applyProtection="1">
      <alignment horizontal="left" vertical="center" wrapText="1"/>
      <protection locked="0"/>
    </xf>
    <xf numFmtId="0" fontId="38" fillId="8" borderId="11" xfId="0" applyNumberFormat="1" applyFont="1" applyFill="1" applyBorder="1" applyAlignment="1" applyProtection="1">
      <alignment horizontal="left" vertical="center" wrapText="1"/>
      <protection locked="0"/>
    </xf>
    <xf numFmtId="0" fontId="19" fillId="8" borderId="11" xfId="0" applyFont="1" applyFill="1" applyBorder="1" applyAlignment="1" applyProtection="1">
      <alignment horizontal="center" vertical="center"/>
      <protection locked="0"/>
    </xf>
    <xf numFmtId="0" fontId="38" fillId="8" borderId="11" xfId="0" applyNumberFormat="1" applyFont="1" applyFill="1" applyBorder="1" applyAlignment="1" applyProtection="1">
      <alignment horizontal="left" vertical="center"/>
      <protection locked="0"/>
    </xf>
    <xf numFmtId="0" fontId="19" fillId="6" borderId="40" xfId="0" applyFont="1" applyFill="1" applyBorder="1" applyAlignment="1">
      <alignment horizontal="center"/>
    </xf>
    <xf numFmtId="0" fontId="22" fillId="6" borderId="40" xfId="0" applyFont="1" applyFill="1" applyBorder="1" applyAlignment="1">
      <alignment wrapText="1"/>
    </xf>
    <xf numFmtId="0" fontId="19" fillId="3" borderId="37" xfId="0" applyFont="1" applyFill="1" applyBorder="1" applyAlignment="1" applyProtection="1">
      <alignment horizontal="center" vertical="center"/>
      <protection locked="0"/>
    </xf>
    <xf numFmtId="2" fontId="19" fillId="6" borderId="37" xfId="0" applyNumberFormat="1" applyFont="1" applyFill="1" applyBorder="1" applyAlignment="1">
      <alignment horizontal="center"/>
    </xf>
    <xf numFmtId="0" fontId="36" fillId="6" borderId="37" xfId="0" applyFont="1" applyFill="1" applyBorder="1"/>
    <xf numFmtId="0" fontId="19" fillId="3" borderId="40" xfId="0" applyFont="1" applyFill="1" applyBorder="1" applyAlignment="1" applyProtection="1">
      <alignment horizontal="center" vertical="center"/>
    </xf>
    <xf numFmtId="0" fontId="32" fillId="6" borderId="0" xfId="0" applyFont="1" applyFill="1" applyBorder="1" applyAlignment="1">
      <alignment horizontal="center" wrapText="1"/>
    </xf>
    <xf numFmtId="0" fontId="0" fillId="6" borderId="41" xfId="0" applyFill="1" applyBorder="1"/>
    <xf numFmtId="0" fontId="22" fillId="0" borderId="42" xfId="0" applyFont="1" applyFill="1" applyBorder="1" applyAlignment="1">
      <alignment horizontal="center" vertical="center"/>
    </xf>
    <xf numFmtId="0" fontId="7" fillId="6" borderId="0" xfId="0" applyFont="1" applyFill="1" applyBorder="1" applyAlignment="1"/>
    <xf numFmtId="2" fontId="40" fillId="6" borderId="0" xfId="0" applyNumberFormat="1" applyFont="1" applyFill="1" applyBorder="1" applyAlignment="1">
      <alignment horizontal="left" vertical="center"/>
    </xf>
    <xf numFmtId="2" fontId="39" fillId="6" borderId="0" xfId="0" applyNumberFormat="1" applyFont="1" applyFill="1" applyBorder="1" applyAlignment="1">
      <alignment horizontal="left" vertical="center"/>
    </xf>
    <xf numFmtId="2" fontId="39" fillId="6" borderId="0" xfId="0" applyNumberFormat="1" applyFont="1" applyFill="1" applyBorder="1" applyAlignment="1" applyProtection="1">
      <alignment horizontal="left" vertical="center"/>
      <protection locked="0"/>
    </xf>
    <xf numFmtId="0" fontId="38" fillId="6" borderId="24" xfId="0" applyNumberFormat="1" applyFont="1" applyFill="1" applyBorder="1" applyAlignment="1" applyProtection="1">
      <alignment horizontal="left" vertical="center" wrapText="1"/>
      <protection locked="0"/>
    </xf>
    <xf numFmtId="2" fontId="39" fillId="6" borderId="12" xfId="0" applyNumberFormat="1" applyFont="1" applyFill="1" applyBorder="1" applyAlignment="1" applyProtection="1">
      <alignment horizontal="left" vertical="center" wrapText="1"/>
      <protection locked="0"/>
    </xf>
    <xf numFmtId="0" fontId="19" fillId="6" borderId="0" xfId="1" applyFont="1" applyFill="1" applyBorder="1" applyAlignment="1">
      <alignment horizontal="center" vertical="center"/>
    </xf>
    <xf numFmtId="2" fontId="39" fillId="6" borderId="0" xfId="1" applyNumberFormat="1" applyFont="1" applyFill="1" applyBorder="1" applyAlignment="1">
      <alignment horizontal="left" vertical="center"/>
    </xf>
    <xf numFmtId="2" fontId="39" fillId="6" borderId="0" xfId="0" applyNumberFormat="1" applyFont="1" applyFill="1" applyAlignment="1">
      <alignment horizontal="left" vertical="center"/>
    </xf>
    <xf numFmtId="0" fontId="19" fillId="6" borderId="0" xfId="0" applyNumberFormat="1" applyFont="1" applyFill="1" applyBorder="1" applyAlignment="1">
      <alignment horizontal="center"/>
    </xf>
    <xf numFmtId="0" fontId="39" fillId="6" borderId="0" xfId="0" applyNumberFormat="1" applyFont="1" applyFill="1" applyBorder="1" applyAlignment="1">
      <alignment horizontal="left" vertical="center"/>
    </xf>
    <xf numFmtId="0" fontId="22" fillId="6" borderId="0" xfId="0" applyNumberFormat="1" applyFont="1" applyFill="1" applyBorder="1" applyAlignment="1">
      <alignment horizontal="center"/>
    </xf>
    <xf numFmtId="0" fontId="40" fillId="6" borderId="0" xfId="0" applyNumberFormat="1" applyFont="1" applyFill="1" applyBorder="1" applyAlignment="1">
      <alignment horizontal="left" vertical="center"/>
    </xf>
    <xf numFmtId="0" fontId="19" fillId="6" borderId="10" xfId="0" applyNumberFormat="1" applyFont="1" applyFill="1" applyBorder="1" applyAlignment="1" applyProtection="1">
      <alignment horizontal="center"/>
    </xf>
    <xf numFmtId="0" fontId="19" fillId="6" borderId="0" xfId="0" applyFont="1" applyFill="1" applyBorder="1" applyProtection="1">
      <protection locked="0"/>
    </xf>
    <xf numFmtId="0" fontId="0" fillId="6" borderId="0" xfId="0" applyFont="1" applyFill="1" applyBorder="1" applyAlignment="1">
      <alignment vertical="center"/>
    </xf>
    <xf numFmtId="0" fontId="24" fillId="6" borderId="0" xfId="0" applyFont="1" applyFill="1" applyBorder="1" applyAlignment="1" applyProtection="1">
      <alignment vertical="center"/>
      <protection locked="0"/>
    </xf>
    <xf numFmtId="0" fontId="31" fillId="6" borderId="0" xfId="0" applyFont="1" applyFill="1" applyBorder="1" applyAlignment="1">
      <alignment vertical="center"/>
    </xf>
    <xf numFmtId="2" fontId="25" fillId="6" borderId="0" xfId="0" applyNumberFormat="1" applyFont="1" applyFill="1" applyBorder="1" applyAlignment="1" applyProtection="1">
      <alignment horizontal="center"/>
      <protection locked="0"/>
    </xf>
    <xf numFmtId="0" fontId="37" fillId="6" borderId="0" xfId="0" applyFont="1" applyFill="1" applyBorder="1" applyAlignment="1" applyProtection="1">
      <alignment vertical="center"/>
      <protection locked="0"/>
    </xf>
    <xf numFmtId="2" fontId="25" fillId="6" borderId="0" xfId="0" applyNumberFormat="1" applyFont="1" applyFill="1" applyBorder="1" applyAlignment="1">
      <alignment horizontal="center"/>
    </xf>
    <xf numFmtId="0" fontId="37" fillId="6" borderId="0" xfId="0" applyFont="1" applyFill="1" applyBorder="1" applyAlignment="1">
      <alignment vertical="center"/>
    </xf>
    <xf numFmtId="2" fontId="20" fillId="6" borderId="0" xfId="0" applyNumberFormat="1" applyFont="1" applyFill="1" applyBorder="1" applyAlignment="1">
      <alignment horizontal="center"/>
    </xf>
    <xf numFmtId="2" fontId="31" fillId="6" borderId="0" xfId="0" applyNumberFormat="1" applyFont="1" applyFill="1" applyBorder="1" applyAlignment="1">
      <alignment horizontal="center"/>
    </xf>
    <xf numFmtId="0" fontId="36" fillId="6" borderId="0" xfId="0" applyFont="1" applyFill="1" applyBorder="1" applyAlignment="1">
      <alignment vertical="center"/>
    </xf>
    <xf numFmtId="0" fontId="19" fillId="6" borderId="24" xfId="0" applyNumberFormat="1" applyFont="1" applyFill="1" applyBorder="1" applyAlignment="1" applyProtection="1">
      <alignment horizontal="center"/>
      <protection locked="0"/>
    </xf>
    <xf numFmtId="0" fontId="22" fillId="6" borderId="10" xfId="0" applyFont="1" applyFill="1" applyBorder="1" applyAlignment="1">
      <alignment horizontal="left" wrapText="1"/>
    </xf>
    <xf numFmtId="0" fontId="0" fillId="6" borderId="0" xfId="0" applyFont="1" applyFill="1" applyAlignment="1">
      <alignment wrapText="1"/>
    </xf>
    <xf numFmtId="0" fontId="19" fillId="6" borderId="24" xfId="0" applyNumberFormat="1" applyFont="1" applyFill="1" applyBorder="1" applyAlignment="1" applyProtection="1">
      <alignment horizontal="center"/>
    </xf>
    <xf numFmtId="0" fontId="19" fillId="6" borderId="43" xfId="0" applyNumberFormat="1" applyFont="1" applyFill="1" applyBorder="1" applyAlignment="1" applyProtection="1">
      <alignment horizontal="center"/>
    </xf>
    <xf numFmtId="0" fontId="19" fillId="6" borderId="20" xfId="0" applyNumberFormat="1" applyFont="1" applyFill="1" applyBorder="1" applyAlignment="1" applyProtection="1">
      <alignment horizontal="center"/>
    </xf>
    <xf numFmtId="0" fontId="20" fillId="0" borderId="0" xfId="0" applyFont="1" applyAlignment="1">
      <alignment horizontal="right"/>
    </xf>
    <xf numFmtId="0" fontId="31" fillId="6" borderId="0" xfId="0" applyFont="1" applyFill="1" applyBorder="1"/>
    <xf numFmtId="0" fontId="31" fillId="6" borderId="0" xfId="0" applyFont="1" applyFill="1"/>
    <xf numFmtId="0" fontId="14" fillId="6" borderId="0" xfId="0" applyFont="1" applyFill="1"/>
    <xf numFmtId="0" fontId="54" fillId="6" borderId="0" xfId="0" applyFont="1" applyFill="1"/>
    <xf numFmtId="0" fontId="54" fillId="6" borderId="0" xfId="0" applyFont="1" applyFill="1" applyBorder="1" applyAlignment="1" applyProtection="1">
      <protection locked="0"/>
    </xf>
    <xf numFmtId="0" fontId="54" fillId="6" borderId="0" xfId="0" applyFont="1" applyFill="1" applyBorder="1"/>
    <xf numFmtId="0" fontId="55" fillId="6" borderId="0" xfId="0" applyFont="1" applyFill="1" applyBorder="1" applyAlignment="1">
      <alignment horizontal="right"/>
    </xf>
    <xf numFmtId="0" fontId="55" fillId="6" borderId="0" xfId="0" applyFont="1" applyFill="1" applyBorder="1" applyAlignment="1"/>
    <xf numFmtId="0" fontId="54" fillId="6" borderId="0" xfId="0" applyFont="1" applyFill="1" applyBorder="1" applyAlignment="1" applyProtection="1">
      <alignment horizontal="left"/>
      <protection locked="0"/>
    </xf>
    <xf numFmtId="0" fontId="56" fillId="6" borderId="0" xfId="0" applyFont="1" applyFill="1" applyBorder="1" applyAlignment="1">
      <alignment horizontal="left"/>
    </xf>
    <xf numFmtId="0" fontId="57" fillId="6" borderId="0" xfId="0" applyFont="1" applyFill="1" applyBorder="1" applyAlignment="1">
      <alignment horizontal="left"/>
    </xf>
    <xf numFmtId="0" fontId="14" fillId="6" borderId="0" xfId="0" applyFont="1" applyFill="1" applyBorder="1" applyAlignment="1">
      <alignment horizontal="left"/>
    </xf>
    <xf numFmtId="0" fontId="0" fillId="0" borderId="0" xfId="0" applyFont="1" applyAlignment="1">
      <alignment horizontal="left"/>
    </xf>
    <xf numFmtId="0" fontId="0" fillId="0" borderId="0" xfId="0" applyFont="1" applyFill="1" applyAlignment="1">
      <alignment horizontal="left"/>
    </xf>
    <xf numFmtId="0" fontId="0" fillId="0" borderId="0" xfId="0" applyFill="1" applyAlignment="1">
      <alignment horizontal="left"/>
    </xf>
    <xf numFmtId="0" fontId="1" fillId="0" borderId="0" xfId="0" applyFont="1" applyFill="1" applyAlignment="1">
      <alignment horizontal="left"/>
    </xf>
    <xf numFmtId="0" fontId="45" fillId="0" borderId="0" xfId="0" applyFont="1" applyFill="1" applyAlignment="1">
      <alignment vertical="top" wrapText="1"/>
    </xf>
    <xf numFmtId="0" fontId="22" fillId="6" borderId="40" xfId="0" applyFont="1" applyFill="1" applyBorder="1" applyAlignment="1">
      <alignment horizontal="left" wrapText="1"/>
    </xf>
    <xf numFmtId="0" fontId="12" fillId="6" borderId="0" xfId="0" applyNumberFormat="1" applyFont="1" applyFill="1" applyBorder="1" applyAlignment="1"/>
    <xf numFmtId="0" fontId="19" fillId="6" borderId="0" xfId="0" applyFont="1" applyFill="1" applyProtection="1">
      <protection locked="0"/>
    </xf>
    <xf numFmtId="0" fontId="21" fillId="6" borderId="0" xfId="3" applyFont="1" applyFill="1" applyBorder="1" applyAlignment="1" applyProtection="1">
      <alignment horizontal="center"/>
      <protection locked="0"/>
    </xf>
    <xf numFmtId="0" fontId="21" fillId="6" borderId="0" xfId="3" applyFont="1" applyFill="1" applyBorder="1" applyAlignment="1" applyProtection="1">
      <alignment horizontal="right" wrapText="1"/>
      <protection locked="0"/>
    </xf>
    <xf numFmtId="0" fontId="19" fillId="6" borderId="0" xfId="0" applyFont="1" applyFill="1" applyAlignment="1">
      <alignment horizontal="center"/>
    </xf>
    <xf numFmtId="0" fontId="58" fillId="6" borderId="0" xfId="0" applyFont="1" applyFill="1"/>
    <xf numFmtId="0" fontId="45" fillId="6" borderId="0" xfId="0" applyFont="1" applyFill="1" applyAlignment="1">
      <alignment horizontal="center"/>
    </xf>
    <xf numFmtId="0" fontId="59" fillId="6" borderId="0" xfId="0" applyFont="1" applyFill="1" applyBorder="1" applyAlignment="1">
      <alignment horizontal="left"/>
    </xf>
    <xf numFmtId="0" fontId="31" fillId="6" borderId="0" xfId="0" applyFont="1" applyFill="1" applyAlignment="1">
      <alignment horizontal="left"/>
    </xf>
    <xf numFmtId="0" fontId="22" fillId="6" borderId="0" xfId="0" applyFont="1" applyFill="1" applyProtection="1">
      <protection locked="0"/>
    </xf>
    <xf numFmtId="0" fontId="21" fillId="6" borderId="29" xfId="6" applyFont="1" applyFill="1" applyBorder="1" applyAlignment="1" applyProtection="1">
      <alignment horizontal="center"/>
      <protection locked="0"/>
    </xf>
    <xf numFmtId="0" fontId="21" fillId="6" borderId="44" xfId="6" applyFont="1" applyFill="1" applyBorder="1" applyAlignment="1" applyProtection="1">
      <alignment horizontal="right" wrapText="1"/>
      <protection locked="0"/>
    </xf>
    <xf numFmtId="0" fontId="21" fillId="6" borderId="45" xfId="6" applyFont="1" applyFill="1" applyBorder="1" applyAlignment="1" applyProtection="1">
      <alignment horizontal="right" wrapText="1"/>
      <protection locked="0"/>
    </xf>
    <xf numFmtId="0" fontId="9" fillId="6" borderId="0" xfId="0" applyFont="1" applyFill="1" applyBorder="1" applyAlignment="1" applyProtection="1">
      <protection locked="0"/>
    </xf>
    <xf numFmtId="0" fontId="19" fillId="6" borderId="10" xfId="0" applyFont="1" applyFill="1" applyBorder="1" applyAlignment="1" applyProtection="1">
      <alignment horizontal="center"/>
    </xf>
    <xf numFmtId="0" fontId="22" fillId="6" borderId="0" xfId="0" applyFont="1" applyFill="1" applyBorder="1" applyAlignment="1">
      <alignment horizontal="left" wrapText="1"/>
    </xf>
    <xf numFmtId="0" fontId="19" fillId="6" borderId="0" xfId="0" applyNumberFormat="1" applyFont="1" applyFill="1" applyBorder="1" applyAlignment="1" applyProtection="1">
      <alignment horizontal="center"/>
      <protection locked="0"/>
    </xf>
    <xf numFmtId="0" fontId="19" fillId="6" borderId="0" xfId="0" applyNumberFormat="1" applyFont="1" applyFill="1" applyBorder="1" applyAlignment="1" applyProtection="1">
      <alignment horizontal="center" wrapText="1"/>
    </xf>
    <xf numFmtId="0" fontId="22" fillId="3" borderId="0" xfId="0" applyFont="1" applyFill="1" applyBorder="1" applyAlignment="1">
      <alignment horizontal="center" vertical="center"/>
    </xf>
    <xf numFmtId="0" fontId="22" fillId="3" borderId="0" xfId="0" applyNumberFormat="1" applyFont="1" applyFill="1" applyBorder="1" applyAlignment="1" applyProtection="1">
      <alignment horizontal="center" vertical="center"/>
      <protection locked="0"/>
    </xf>
    <xf numFmtId="0" fontId="35" fillId="3" borderId="0" xfId="0" applyNumberFormat="1" applyFont="1" applyFill="1" applyBorder="1" applyAlignment="1" applyProtection="1">
      <alignment horizontal="center" vertical="center"/>
      <protection locked="0"/>
    </xf>
    <xf numFmtId="0" fontId="19" fillId="6" borderId="0" xfId="0" applyNumberFormat="1" applyFont="1" applyFill="1" applyBorder="1" applyAlignment="1" applyProtection="1">
      <alignment horizontal="center"/>
    </xf>
    <xf numFmtId="0" fontId="53" fillId="6" borderId="0" xfId="0" applyFont="1" applyFill="1" applyBorder="1" applyAlignment="1">
      <alignment horizontal="right"/>
    </xf>
    <xf numFmtId="0" fontId="38" fillId="6" borderId="0" xfId="0" applyNumberFormat="1" applyFont="1" applyFill="1" applyBorder="1" applyAlignment="1" applyProtection="1">
      <alignment horizontal="left" wrapText="1"/>
      <protection locked="0"/>
    </xf>
    <xf numFmtId="0" fontId="38" fillId="6" borderId="0" xfId="0" applyNumberFormat="1" applyFont="1" applyFill="1" applyBorder="1" applyAlignment="1" applyProtection="1">
      <alignment horizontal="left"/>
      <protection locked="0"/>
    </xf>
    <xf numFmtId="0" fontId="19" fillId="6" borderId="0" xfId="0" applyFont="1" applyFill="1" applyBorder="1" applyAlignment="1" applyProtection="1">
      <alignment horizontal="center" vertical="center"/>
    </xf>
    <xf numFmtId="0" fontId="47" fillId="6" borderId="0" xfId="0" applyFont="1" applyFill="1" applyBorder="1" applyAlignment="1">
      <alignment horizontal="right"/>
    </xf>
    <xf numFmtId="0" fontId="45" fillId="0" borderId="0" xfId="0" applyFont="1" applyFill="1" applyBorder="1" applyAlignment="1">
      <alignment vertical="top" wrapText="1"/>
    </xf>
    <xf numFmtId="0" fontId="35" fillId="6" borderId="0" xfId="0" applyNumberFormat="1" applyFont="1" applyFill="1" applyBorder="1" applyAlignment="1" applyProtection="1">
      <alignment horizontal="center"/>
      <protection locked="0"/>
    </xf>
    <xf numFmtId="0" fontId="8" fillId="0" borderId="0" xfId="0" applyFont="1" applyBorder="1" applyProtection="1">
      <protection locked="0"/>
    </xf>
    <xf numFmtId="0" fontId="0" fillId="0" borderId="0" xfId="0" applyBorder="1" applyAlignment="1">
      <alignment horizontal="center"/>
    </xf>
    <xf numFmtId="0" fontId="15" fillId="0" borderId="0" xfId="0" applyFont="1" applyBorder="1" applyAlignment="1">
      <alignment wrapText="1"/>
    </xf>
    <xf numFmtId="0" fontId="31" fillId="0" borderId="0" xfId="0" applyFont="1" applyBorder="1"/>
    <xf numFmtId="0" fontId="14" fillId="6" borderId="22" xfId="0" applyFont="1" applyFill="1" applyBorder="1" applyAlignment="1"/>
    <xf numFmtId="0" fontId="19" fillId="6" borderId="44" xfId="4" applyFont="1" applyFill="1" applyBorder="1" applyAlignment="1" applyProtection="1">
      <alignment horizontal="right" wrapText="1"/>
      <protection locked="0"/>
    </xf>
    <xf numFmtId="0" fontId="19" fillId="6" borderId="45" xfId="6" applyFont="1" applyFill="1" applyBorder="1" applyAlignment="1" applyProtection="1">
      <alignment horizontal="right" wrapText="1"/>
      <protection locked="0"/>
    </xf>
    <xf numFmtId="0" fontId="19" fillId="6" borderId="37" xfId="0" applyFont="1" applyFill="1" applyBorder="1" applyAlignment="1" applyProtection="1">
      <alignment horizontal="center"/>
    </xf>
    <xf numFmtId="0" fontId="19" fillId="3" borderId="46" xfId="0" applyFont="1" applyFill="1" applyBorder="1" applyAlignment="1" applyProtection="1">
      <alignment horizontal="center"/>
    </xf>
    <xf numFmtId="0" fontId="19" fillId="3" borderId="37" xfId="0" applyFont="1" applyFill="1" applyBorder="1" applyAlignment="1">
      <alignment horizontal="center"/>
    </xf>
    <xf numFmtId="0" fontId="19" fillId="3" borderId="37" xfId="0" applyFont="1" applyFill="1" applyBorder="1" applyAlignment="1" applyProtection="1">
      <alignment horizontal="center"/>
      <protection locked="0"/>
    </xf>
    <xf numFmtId="0" fontId="19" fillId="3" borderId="37" xfId="0" applyFont="1" applyFill="1" applyBorder="1" applyAlignment="1" applyProtection="1">
      <alignment horizontal="center"/>
    </xf>
    <xf numFmtId="0" fontId="19" fillId="6" borderId="33" xfId="0" applyFont="1" applyFill="1" applyBorder="1" applyAlignment="1" applyProtection="1">
      <alignment horizontal="center"/>
    </xf>
    <xf numFmtId="0" fontId="0" fillId="6" borderId="0" xfId="0" applyFont="1" applyFill="1" applyBorder="1" applyAlignment="1" applyProtection="1">
      <alignment wrapText="1"/>
      <protection locked="0"/>
    </xf>
    <xf numFmtId="0" fontId="19" fillId="6" borderId="47" xfId="0" applyFont="1" applyFill="1" applyBorder="1" applyAlignment="1">
      <alignment horizontal="center"/>
    </xf>
    <xf numFmtId="0" fontId="19" fillId="6" borderId="48" xfId="0" applyFont="1" applyFill="1" applyBorder="1" applyAlignment="1">
      <alignment horizontal="center"/>
    </xf>
    <xf numFmtId="0" fontId="19" fillId="6" borderId="49" xfId="0" applyFont="1" applyFill="1" applyBorder="1" applyAlignment="1">
      <alignment horizontal="center"/>
    </xf>
    <xf numFmtId="0" fontId="19" fillId="6" borderId="50" xfId="0" applyFont="1" applyFill="1" applyBorder="1" applyAlignment="1">
      <alignment horizontal="center"/>
    </xf>
    <xf numFmtId="0" fontId="19" fillId="6" borderId="51" xfId="0" applyFont="1" applyFill="1" applyBorder="1" applyAlignment="1">
      <alignment horizontal="center"/>
    </xf>
    <xf numFmtId="0" fontId="22" fillId="3" borderId="52" xfId="0" applyFont="1" applyFill="1" applyBorder="1" applyAlignment="1" applyProtection="1">
      <alignment horizontal="center" vertical="center"/>
      <protection locked="0"/>
    </xf>
    <xf numFmtId="0" fontId="40" fillId="3" borderId="52" xfId="0" applyNumberFormat="1" applyFont="1" applyFill="1" applyBorder="1" applyAlignment="1" applyProtection="1">
      <alignment horizontal="left" vertical="center"/>
      <protection locked="0"/>
    </xf>
    <xf numFmtId="0" fontId="40" fillId="3" borderId="43" xfId="0" applyNumberFormat="1" applyFont="1" applyFill="1" applyBorder="1" applyAlignment="1" applyProtection="1">
      <alignment horizontal="left" vertical="center"/>
      <protection locked="0"/>
    </xf>
    <xf numFmtId="0" fontId="49" fillId="3" borderId="52" xfId="0" applyNumberFormat="1" applyFont="1" applyFill="1" applyBorder="1" applyAlignment="1" applyProtection="1">
      <alignment horizontal="left" vertical="center"/>
      <protection locked="0"/>
    </xf>
    <xf numFmtId="0" fontId="0" fillId="6" borderId="53" xfId="0" applyFill="1" applyBorder="1"/>
    <xf numFmtId="0" fontId="19" fillId="6" borderId="53" xfId="0" applyFont="1" applyFill="1" applyBorder="1" applyAlignment="1">
      <alignment horizontal="center" wrapText="1"/>
    </xf>
    <xf numFmtId="0" fontId="19" fillId="6" borderId="54" xfId="0" applyFont="1" applyFill="1" applyBorder="1" applyAlignment="1">
      <alignment horizontal="center"/>
    </xf>
    <xf numFmtId="0" fontId="19" fillId="6" borderId="54" xfId="0" applyNumberFormat="1" applyFont="1" applyFill="1" applyBorder="1" applyAlignment="1" applyProtection="1">
      <alignment horizontal="center"/>
    </xf>
    <xf numFmtId="0" fontId="38" fillId="6" borderId="54" xfId="0" applyNumberFormat="1" applyFont="1" applyFill="1" applyBorder="1" applyAlignment="1" applyProtection="1">
      <alignment horizontal="left" vertical="center" wrapText="1"/>
      <protection locked="0"/>
    </xf>
    <xf numFmtId="0" fontId="0" fillId="6" borderId="0" xfId="0" applyFill="1" applyProtection="1">
      <protection locked="0"/>
    </xf>
    <xf numFmtId="0" fontId="21" fillId="6" borderId="1" xfId="5" applyFont="1" applyFill="1" applyBorder="1" applyAlignment="1" applyProtection="1">
      <alignment horizontal="right" wrapText="1"/>
      <protection locked="0"/>
    </xf>
    <xf numFmtId="0" fontId="19" fillId="6" borderId="0" xfId="0" applyFont="1" applyFill="1" applyAlignment="1" applyProtection="1">
      <alignment vertical="center"/>
      <protection locked="0"/>
    </xf>
    <xf numFmtId="0" fontId="21" fillId="6" borderId="44" xfId="7" applyFont="1" applyFill="1" applyBorder="1" applyAlignment="1" applyProtection="1">
      <alignment horizontal="right" wrapText="1"/>
      <protection locked="0"/>
    </xf>
    <xf numFmtId="0" fontId="19" fillId="6" borderId="43" xfId="0" applyNumberFormat="1" applyFont="1" applyFill="1" applyBorder="1" applyAlignment="1" applyProtection="1">
      <alignment horizontal="center" wrapText="1"/>
    </xf>
    <xf numFmtId="0" fontId="0" fillId="6" borderId="11" xfId="0" applyFill="1" applyBorder="1"/>
    <xf numFmtId="0" fontId="60" fillId="6" borderId="11" xfId="0" applyFont="1" applyFill="1" applyBorder="1" applyAlignment="1">
      <alignment horizontal="center" wrapText="1"/>
    </xf>
    <xf numFmtId="0" fontId="19" fillId="6" borderId="11" xfId="0" applyNumberFormat="1" applyFont="1" applyFill="1" applyBorder="1" applyAlignment="1" applyProtection="1">
      <alignment horizontal="center" wrapText="1"/>
    </xf>
    <xf numFmtId="0" fontId="0" fillId="6" borderId="55" xfId="0" applyFont="1" applyFill="1" applyBorder="1" applyAlignment="1" applyProtection="1">
      <alignment wrapText="1"/>
      <protection locked="0"/>
    </xf>
    <xf numFmtId="0" fontId="19" fillId="6" borderId="56" xfId="0" applyFont="1" applyFill="1" applyBorder="1" applyAlignment="1" applyProtection="1">
      <alignment horizontal="center"/>
    </xf>
    <xf numFmtId="0" fontId="19" fillId="6" borderId="20" xfId="0" applyFont="1" applyFill="1" applyBorder="1" applyAlignment="1" applyProtection="1">
      <alignment horizontal="center"/>
    </xf>
    <xf numFmtId="0" fontId="38" fillId="6" borderId="11" xfId="0" applyNumberFormat="1" applyFont="1" applyFill="1" applyBorder="1" applyAlignment="1" applyProtection="1">
      <alignment horizontal="center" wrapText="1"/>
      <protection locked="0"/>
    </xf>
    <xf numFmtId="0" fontId="22" fillId="6" borderId="20" xfId="0" applyFont="1" applyFill="1" applyBorder="1" applyAlignment="1">
      <alignment horizontal="left" wrapText="1"/>
    </xf>
    <xf numFmtId="0" fontId="19" fillId="6" borderId="10" xfId="0" applyFont="1" applyFill="1" applyBorder="1" applyAlignment="1">
      <alignment horizontal="left" wrapText="1" indent="2"/>
    </xf>
    <xf numFmtId="0" fontId="19" fillId="6" borderId="37" xfId="0" applyFont="1" applyFill="1" applyBorder="1" applyAlignment="1" applyProtection="1">
      <alignment horizontal="center" wrapText="1"/>
      <protection locked="0"/>
    </xf>
    <xf numFmtId="0" fontId="19" fillId="6" borderId="37" xfId="0" applyFont="1" applyFill="1" applyBorder="1" applyAlignment="1" applyProtection="1">
      <alignment horizontal="center"/>
      <protection locked="0"/>
    </xf>
    <xf numFmtId="0" fontId="19" fillId="6" borderId="56" xfId="0" applyFont="1" applyFill="1" applyBorder="1" applyAlignment="1" applyProtection="1">
      <alignment horizontal="center" wrapText="1"/>
    </xf>
    <xf numFmtId="0" fontId="38" fillId="6" borderId="57" xfId="0" applyNumberFormat="1" applyFont="1" applyFill="1" applyBorder="1" applyAlignment="1" applyProtection="1">
      <alignment horizontal="left" vertical="center" wrapText="1"/>
      <protection locked="0"/>
    </xf>
    <xf numFmtId="0" fontId="19" fillId="6" borderId="58" xfId="0" applyFont="1" applyFill="1" applyBorder="1" applyAlignment="1" applyProtection="1">
      <alignment horizontal="center"/>
    </xf>
    <xf numFmtId="0" fontId="38" fillId="6" borderId="59" xfId="0" applyNumberFormat="1" applyFont="1" applyFill="1" applyBorder="1" applyAlignment="1" applyProtection="1">
      <alignment horizontal="left" vertical="center" wrapText="1"/>
      <protection locked="0"/>
    </xf>
    <xf numFmtId="0" fontId="61" fillId="6" borderId="37" xfId="0" applyFont="1" applyFill="1" applyBorder="1" applyAlignment="1">
      <alignment horizontal="right" wrapText="1"/>
    </xf>
    <xf numFmtId="0" fontId="61" fillId="6" borderId="33" xfId="0" applyFont="1" applyFill="1" applyBorder="1" applyAlignment="1">
      <alignment horizontal="right" wrapText="1"/>
    </xf>
    <xf numFmtId="0" fontId="61" fillId="6" borderId="37" xfId="0" applyFont="1" applyFill="1" applyBorder="1" applyAlignment="1">
      <alignment horizontal="right" wrapText="1" indent="1"/>
    </xf>
    <xf numFmtId="0" fontId="61" fillId="6" borderId="37" xfId="0" applyFont="1" applyFill="1" applyBorder="1" applyAlignment="1">
      <alignment horizontal="center"/>
    </xf>
    <xf numFmtId="0" fontId="19" fillId="6" borderId="60" xfId="0" applyNumberFormat="1" applyFont="1" applyFill="1" applyBorder="1" applyAlignment="1" applyProtection="1">
      <alignment horizontal="center" wrapText="1"/>
    </xf>
    <xf numFmtId="0" fontId="45" fillId="6" borderId="37" xfId="0" applyFont="1" applyFill="1" applyBorder="1" applyAlignment="1">
      <alignment horizontal="center"/>
    </xf>
    <xf numFmtId="0" fontId="45" fillId="6" borderId="33" xfId="0" applyFont="1" applyFill="1" applyBorder="1" applyAlignment="1">
      <alignment horizontal="center"/>
    </xf>
    <xf numFmtId="0" fontId="38" fillId="6" borderId="60" xfId="0" applyNumberFormat="1" applyFont="1" applyFill="1" applyBorder="1" applyAlignment="1" applyProtection="1">
      <alignment horizontal="left" vertical="center" wrapText="1"/>
      <protection locked="0"/>
    </xf>
    <xf numFmtId="0" fontId="61" fillId="6" borderId="34" xfId="0" applyFont="1" applyFill="1" applyBorder="1" applyAlignment="1">
      <alignment horizontal="right" wrapText="1"/>
    </xf>
    <xf numFmtId="0" fontId="61" fillId="6" borderId="11" xfId="0" applyFont="1" applyFill="1" applyBorder="1" applyAlignment="1">
      <alignment horizontal="center"/>
    </xf>
    <xf numFmtId="0" fontId="61" fillId="6" borderId="33" xfId="0" applyFont="1" applyFill="1" applyBorder="1" applyAlignment="1">
      <alignment horizontal="right"/>
    </xf>
    <xf numFmtId="0" fontId="22" fillId="6" borderId="11" xfId="0" applyFont="1" applyFill="1" applyBorder="1" applyAlignment="1">
      <alignment horizontal="center"/>
    </xf>
    <xf numFmtId="0" fontId="45" fillId="6" borderId="0" xfId="0" applyFont="1" applyFill="1" applyBorder="1" applyAlignment="1">
      <alignment horizontal="center"/>
    </xf>
    <xf numFmtId="0" fontId="61" fillId="6" borderId="0" xfId="0" applyFont="1" applyFill="1" applyBorder="1" applyAlignment="1">
      <alignment horizontal="right" wrapText="1"/>
    </xf>
    <xf numFmtId="0" fontId="19" fillId="6" borderId="10" xfId="0" applyFont="1" applyFill="1" applyBorder="1" applyAlignment="1">
      <alignment horizontal="left" wrapText="1"/>
    </xf>
    <xf numFmtId="0" fontId="38" fillId="6" borderId="38" xfId="0" applyNumberFormat="1" applyFont="1" applyFill="1" applyBorder="1" applyAlignment="1" applyProtection="1">
      <alignment horizontal="left" vertical="center" wrapText="1"/>
      <protection locked="0"/>
    </xf>
    <xf numFmtId="0" fontId="22" fillId="4" borderId="0" xfId="0" applyNumberFormat="1" applyFont="1" applyFill="1" applyBorder="1" applyAlignment="1"/>
    <xf numFmtId="0" fontId="19" fillId="0" borderId="0" xfId="0" applyNumberFormat="1" applyFont="1" applyBorder="1" applyAlignment="1" applyProtection="1">
      <protection locked="0"/>
    </xf>
    <xf numFmtId="0" fontId="19" fillId="0" borderId="0" xfId="0" applyFont="1" applyBorder="1" applyAlignment="1"/>
    <xf numFmtId="0" fontId="9" fillId="0" borderId="0" xfId="0" applyNumberFormat="1" applyFont="1" applyBorder="1" applyAlignment="1"/>
    <xf numFmtId="0" fontId="19" fillId="5" borderId="0" xfId="0" applyNumberFormat="1" applyFont="1" applyFill="1" applyAlignment="1"/>
    <xf numFmtId="0" fontId="31" fillId="0" borderId="0" xfId="0" applyNumberFormat="1" applyFont="1" applyAlignment="1"/>
    <xf numFmtId="0" fontId="19" fillId="0" borderId="0" xfId="0" applyNumberFormat="1" applyFont="1" applyFill="1" applyBorder="1" applyAlignment="1"/>
    <xf numFmtId="0" fontId="22" fillId="0" borderId="0" xfId="0" applyNumberFormat="1" applyFont="1" applyAlignment="1">
      <alignment wrapText="1"/>
    </xf>
    <xf numFmtId="0" fontId="19" fillId="5" borderId="0" xfId="0" applyNumberFormat="1" applyFont="1" applyFill="1" applyBorder="1" applyAlignment="1"/>
    <xf numFmtId="0" fontId="19" fillId="0" borderId="0" xfId="0" applyNumberFormat="1" applyFont="1" applyAlignment="1"/>
    <xf numFmtId="0" fontId="19" fillId="0" borderId="10" xfId="0" applyNumberFormat="1" applyFont="1" applyFill="1" applyBorder="1" applyAlignment="1" applyProtection="1">
      <alignment horizontal="center" wrapText="1"/>
      <protection locked="0"/>
    </xf>
    <xf numFmtId="0" fontId="19" fillId="0" borderId="12" xfId="0" applyNumberFormat="1" applyFont="1" applyFill="1" applyBorder="1" applyAlignment="1" applyProtection="1">
      <alignment horizontal="center" wrapText="1"/>
      <protection locked="0"/>
    </xf>
    <xf numFmtId="0" fontId="19" fillId="0" borderId="11" xfId="0" applyNumberFormat="1" applyFont="1" applyFill="1" applyBorder="1" applyAlignment="1" applyProtection="1">
      <alignment horizontal="center" wrapText="1"/>
      <protection locked="0"/>
    </xf>
    <xf numFmtId="0" fontId="19" fillId="0" borderId="26" xfId="0" applyNumberFormat="1" applyFont="1" applyFill="1" applyBorder="1" applyAlignment="1" applyProtection="1">
      <alignment horizontal="center" wrapText="1"/>
      <protection locked="0"/>
    </xf>
    <xf numFmtId="0" fontId="19" fillId="6" borderId="20" xfId="0" applyFont="1" applyFill="1" applyBorder="1" applyAlignment="1">
      <alignment horizontal="left" wrapText="1"/>
    </xf>
    <xf numFmtId="0" fontId="63" fillId="6" borderId="37" xfId="0" applyFont="1" applyFill="1" applyBorder="1" applyAlignment="1">
      <alignment horizontal="center" wrapText="1"/>
    </xf>
    <xf numFmtId="0" fontId="63" fillId="6" borderId="37" xfId="0" applyFont="1" applyFill="1" applyBorder="1" applyAlignment="1">
      <alignment horizontal="right" wrapText="1"/>
    </xf>
    <xf numFmtId="0" fontId="63" fillId="6" borderId="37" xfId="0" applyFont="1" applyFill="1" applyBorder="1" applyAlignment="1">
      <alignment horizontal="center"/>
    </xf>
    <xf numFmtId="0" fontId="45" fillId="6" borderId="61" xfId="0" applyFont="1" applyFill="1" applyBorder="1" applyAlignment="1">
      <alignment horizontal="center"/>
    </xf>
    <xf numFmtId="0" fontId="63" fillId="6" borderId="61" xfId="0" applyFont="1" applyFill="1" applyBorder="1" applyAlignment="1">
      <alignment horizontal="right" wrapText="1"/>
    </xf>
    <xf numFmtId="0" fontId="19" fillId="6" borderId="61" xfId="0" applyFont="1" applyFill="1" applyBorder="1" applyAlignment="1">
      <alignment horizontal="center"/>
    </xf>
    <xf numFmtId="0" fontId="19" fillId="6" borderId="61" xfId="0" applyFont="1" applyFill="1" applyBorder="1" applyAlignment="1" applyProtection="1">
      <alignment horizontal="center"/>
    </xf>
    <xf numFmtId="0" fontId="63" fillId="6" borderId="53" xfId="0" applyFont="1" applyFill="1" applyBorder="1" applyAlignment="1">
      <alignment horizontal="center" wrapText="1"/>
    </xf>
    <xf numFmtId="0" fontId="63" fillId="6" borderId="53" xfId="0" applyFont="1" applyFill="1" applyBorder="1" applyAlignment="1">
      <alignment horizontal="right"/>
    </xf>
    <xf numFmtId="0" fontId="63" fillId="6" borderId="54" xfId="0" applyFont="1" applyFill="1" applyBorder="1" applyAlignment="1">
      <alignment horizontal="right" wrapText="1" indent="1"/>
    </xf>
    <xf numFmtId="0" fontId="45" fillId="6" borderId="62" xfId="0" applyFont="1" applyFill="1" applyBorder="1" applyAlignment="1">
      <alignment horizontal="center"/>
    </xf>
    <xf numFmtId="0" fontId="63" fillId="6" borderId="11" xfId="0" applyFont="1" applyFill="1" applyBorder="1" applyAlignment="1">
      <alignment horizontal="center" wrapText="1"/>
    </xf>
    <xf numFmtId="0" fontId="63" fillId="6" borderId="10" xfId="0" applyFont="1" applyFill="1" applyBorder="1" applyAlignment="1">
      <alignment horizontal="right" wrapText="1"/>
    </xf>
    <xf numFmtId="0" fontId="64" fillId="6" borderId="11" xfId="0" applyFont="1" applyFill="1" applyBorder="1" applyAlignment="1">
      <alignment horizontal="center"/>
    </xf>
    <xf numFmtId="0" fontId="45" fillId="6" borderId="63" xfId="0" applyFont="1" applyFill="1" applyBorder="1" applyAlignment="1">
      <alignment horizontal="center"/>
    </xf>
    <xf numFmtId="0" fontId="65" fillId="0" borderId="0" xfId="0" applyFont="1"/>
    <xf numFmtId="0" fontId="65" fillId="0" borderId="0" xfId="0" applyFont="1" applyFill="1" applyBorder="1" applyProtection="1">
      <protection locked="0"/>
    </xf>
    <xf numFmtId="0" fontId="65" fillId="0" borderId="0" xfId="0" applyFont="1" applyFill="1" applyBorder="1" applyAlignment="1" applyProtection="1">
      <alignment horizontal="center" vertical="center"/>
      <protection locked="0"/>
    </xf>
    <xf numFmtId="0" fontId="65" fillId="0" borderId="0" xfId="0" applyFont="1" applyBorder="1"/>
    <xf numFmtId="0" fontId="19" fillId="6" borderId="20" xfId="0" applyFont="1" applyFill="1" applyBorder="1" applyAlignment="1">
      <alignment horizontal="left" wrapText="1" indent="1"/>
    </xf>
    <xf numFmtId="0" fontId="19" fillId="6" borderId="20" xfId="0" applyFont="1" applyFill="1" applyBorder="1" applyAlignment="1">
      <alignment horizontal="right" wrapText="1" indent="1"/>
    </xf>
    <xf numFmtId="0" fontId="66" fillId="6" borderId="0" xfId="0" applyFont="1" applyFill="1"/>
    <xf numFmtId="0" fontId="67" fillId="6" borderId="0" xfId="0" applyFont="1" applyFill="1"/>
    <xf numFmtId="0" fontId="67" fillId="6" borderId="0" xfId="0" applyFont="1" applyFill="1" applyAlignment="1"/>
    <xf numFmtId="0" fontId="68" fillId="6" borderId="0" xfId="0" applyFont="1" applyFill="1"/>
    <xf numFmtId="0" fontId="69" fillId="6" borderId="0" xfId="0" applyFont="1" applyFill="1" applyBorder="1"/>
    <xf numFmtId="0" fontId="67" fillId="6" borderId="0" xfId="0" applyFont="1" applyFill="1" applyAlignment="1">
      <alignment vertical="top"/>
    </xf>
    <xf numFmtId="0" fontId="67" fillId="6" borderId="0" xfId="0" applyFont="1" applyFill="1" applyBorder="1"/>
    <xf numFmtId="0" fontId="69" fillId="6" borderId="0" xfId="0" applyFont="1" applyFill="1"/>
    <xf numFmtId="0" fontId="66" fillId="6" borderId="22" xfId="0" applyFont="1" applyFill="1" applyBorder="1" applyAlignment="1"/>
    <xf numFmtId="0" fontId="70" fillId="6" borderId="0" xfId="0" applyFont="1" applyFill="1" applyBorder="1"/>
    <xf numFmtId="0" fontId="63" fillId="6" borderId="20" xfId="0" applyFont="1" applyFill="1" applyBorder="1" applyAlignment="1">
      <alignment horizontal="right" wrapText="1"/>
    </xf>
    <xf numFmtId="0" fontId="64" fillId="6" borderId="10" xfId="0" applyFont="1" applyFill="1" applyBorder="1" applyAlignment="1">
      <alignment horizontal="right" wrapText="1"/>
    </xf>
    <xf numFmtId="0" fontId="50" fillId="0" borderId="0" xfId="0" applyFont="1" applyFill="1" applyAlignment="1">
      <alignment vertical="top"/>
    </xf>
    <xf numFmtId="0" fontId="8" fillId="0" borderId="0" xfId="0" applyFont="1" applyFill="1" applyBorder="1"/>
    <xf numFmtId="0" fontId="9" fillId="0" borderId="0" xfId="0" applyFont="1" applyFill="1" applyBorder="1" applyAlignment="1">
      <alignment horizontal="left" vertical="center"/>
    </xf>
    <xf numFmtId="0" fontId="8" fillId="0" borderId="0" xfId="0" applyFont="1" applyFill="1" applyBorder="1" applyAlignment="1">
      <alignment vertical="center"/>
    </xf>
    <xf numFmtId="0" fontId="9" fillId="0" borderId="0" xfId="0" applyFont="1" applyFill="1" applyBorder="1" applyAlignment="1">
      <alignment vertical="center" wrapText="1"/>
    </xf>
    <xf numFmtId="0" fontId="31" fillId="0" borderId="0" xfId="0" applyFont="1" applyFill="1" applyBorder="1" applyAlignment="1">
      <alignment vertical="top" wrapText="1"/>
    </xf>
    <xf numFmtId="0" fontId="31" fillId="0" borderId="0" xfId="0" applyFont="1" applyFill="1" applyBorder="1" applyAlignment="1">
      <alignment horizontal="left" vertical="top" indent="4"/>
    </xf>
    <xf numFmtId="0" fontId="31" fillId="0" borderId="0" xfId="0" applyFont="1" applyFill="1" applyAlignment="1"/>
    <xf numFmtId="0" fontId="31" fillId="0" borderId="0" xfId="0" applyFont="1" applyFill="1"/>
    <xf numFmtId="0" fontId="31" fillId="0" borderId="0" xfId="0" applyFont="1" applyFill="1" applyBorder="1"/>
    <xf numFmtId="0" fontId="31" fillId="0" borderId="0" xfId="0" applyFont="1" applyFill="1" applyAlignment="1">
      <alignment vertical="top" wrapText="1"/>
    </xf>
    <xf numFmtId="0" fontId="11" fillId="0" borderId="0" xfId="0" applyFont="1" applyFill="1"/>
    <xf numFmtId="0" fontId="10" fillId="0" borderId="0" xfId="0" applyFont="1" applyFill="1" applyBorder="1" applyAlignment="1">
      <alignment wrapText="1"/>
    </xf>
    <xf numFmtId="0" fontId="31" fillId="0" borderId="0" xfId="0" applyFont="1" applyFill="1" applyAlignment="1">
      <alignment horizontal="left" indent="4"/>
    </xf>
    <xf numFmtId="0" fontId="31" fillId="0" borderId="0" xfId="0" applyFont="1" applyFill="1" applyAlignment="1">
      <alignment wrapText="1"/>
    </xf>
    <xf numFmtId="0" fontId="31" fillId="0" borderId="0" xfId="0" applyFont="1" applyFill="1" applyAlignment="1">
      <alignment vertical="center" wrapText="1"/>
    </xf>
    <xf numFmtId="0" fontId="31" fillId="0" borderId="0" xfId="0" applyFont="1" applyFill="1" applyBorder="1" applyAlignment="1">
      <alignment horizontal="left" vertical="top" wrapText="1"/>
    </xf>
    <xf numFmtId="0" fontId="31" fillId="0" borderId="0" xfId="0" applyFont="1" applyFill="1" applyAlignment="1">
      <alignment horizontal="left" vertical="center"/>
    </xf>
    <xf numFmtId="0" fontId="31" fillId="0" borderId="0" xfId="0" applyFont="1" applyFill="1" applyAlignment="1">
      <alignment vertical="center"/>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28" fillId="0" borderId="0" xfId="0" applyFont="1" applyFill="1" applyBorder="1" applyAlignment="1">
      <alignment wrapText="1"/>
    </xf>
    <xf numFmtId="0" fontId="1" fillId="0" borderId="0" xfId="0" applyFont="1" applyFill="1" applyAlignment="1">
      <alignment wrapText="1"/>
    </xf>
    <xf numFmtId="0" fontId="72" fillId="0" borderId="0" xfId="0" applyFont="1" applyFill="1" applyAlignment="1">
      <alignment horizontal="left" indent="2"/>
    </xf>
    <xf numFmtId="0" fontId="28" fillId="0" borderId="0" xfId="0" applyFont="1" applyFill="1" applyAlignment="1"/>
    <xf numFmtId="0" fontId="1" fillId="0" borderId="0" xfId="0" applyFont="1" applyFill="1" applyBorder="1" applyAlignment="1">
      <alignment wrapText="1"/>
    </xf>
    <xf numFmtId="0" fontId="28" fillId="0" borderId="0" xfId="0" applyFont="1" applyFill="1" applyAlignment="1">
      <alignment horizontal="center"/>
    </xf>
    <xf numFmtId="0" fontId="28" fillId="0" borderId="0" xfId="0" applyFont="1" applyFill="1" applyAlignment="1">
      <alignment wrapText="1"/>
    </xf>
    <xf numFmtId="0" fontId="1" fillId="0" borderId="0" xfId="0" applyFont="1" applyFill="1" applyAlignment="1"/>
    <xf numFmtId="0" fontId="31" fillId="0" borderId="64" xfId="0" applyFont="1" applyFill="1" applyBorder="1" applyAlignment="1">
      <alignment vertical="top" wrapText="1"/>
    </xf>
    <xf numFmtId="0" fontId="31" fillId="0" borderId="65" xfId="0" applyFont="1" applyFill="1" applyBorder="1" applyAlignment="1">
      <alignment vertical="top" wrapText="1"/>
    </xf>
    <xf numFmtId="0" fontId="12" fillId="0" borderId="66"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7" xfId="0" applyFont="1" applyFill="1" applyBorder="1" applyAlignment="1">
      <alignment vertical="top" wrapText="1"/>
    </xf>
    <xf numFmtId="0" fontId="31" fillId="0" borderId="0" xfId="0" applyFont="1" applyFill="1" applyBorder="1" applyAlignment="1">
      <alignment wrapText="1"/>
    </xf>
    <xf numFmtId="0" fontId="71" fillId="0" borderId="0" xfId="0" applyFont="1" applyFill="1" applyBorder="1" applyAlignment="1">
      <alignment horizontal="center"/>
    </xf>
    <xf numFmtId="0" fontId="71" fillId="0" borderId="0" xfId="0" applyNumberFormat="1" applyFont="1" applyFill="1" applyBorder="1" applyAlignment="1" applyProtection="1">
      <protection locked="0"/>
    </xf>
    <xf numFmtId="0" fontId="74" fillId="0" borderId="0" xfId="0" applyNumberFormat="1" applyFont="1" applyFill="1" applyBorder="1" applyAlignment="1" applyProtection="1">
      <alignment horizontal="left" vertical="center" wrapText="1"/>
      <protection locked="0"/>
    </xf>
    <xf numFmtId="0" fontId="71" fillId="0" borderId="0" xfId="0" applyNumberFormat="1" applyFont="1" applyFill="1" applyBorder="1" applyAlignment="1" applyProtection="1">
      <alignment horizontal="center"/>
      <protection locked="0"/>
    </xf>
    <xf numFmtId="0" fontId="75" fillId="0" borderId="0" xfId="0" applyFont="1"/>
    <xf numFmtId="0" fontId="22" fillId="6" borderId="25" xfId="0" applyNumberFormat="1" applyFont="1" applyFill="1" applyBorder="1" applyAlignment="1" applyProtection="1">
      <alignment horizontal="center" vertical="center"/>
      <protection locked="0"/>
    </xf>
    <xf numFmtId="0" fontId="19" fillId="0" borderId="37" xfId="0" applyFont="1" applyFill="1" applyBorder="1" applyAlignment="1">
      <alignment wrapText="1"/>
    </xf>
    <xf numFmtId="0" fontId="23" fillId="0" borderId="18" xfId="0" applyFont="1" applyFill="1" applyBorder="1" applyAlignment="1" applyProtection="1">
      <alignment horizontal="left" wrapText="1" indent="3"/>
    </xf>
    <xf numFmtId="0" fontId="22" fillId="0" borderId="0" xfId="0" applyNumberFormat="1" applyFont="1" applyFill="1" applyBorder="1" applyAlignment="1">
      <alignment horizontal="left" vertical="top" wrapText="1"/>
    </xf>
    <xf numFmtId="0" fontId="71" fillId="6" borderId="0" xfId="0" applyFont="1" applyFill="1" applyProtection="1">
      <protection locked="0"/>
    </xf>
    <xf numFmtId="0" fontId="71" fillId="6" borderId="0" xfId="4" applyFont="1" applyFill="1" applyBorder="1" applyAlignment="1" applyProtection="1">
      <alignment horizontal="right" wrapText="1"/>
      <protection locked="0"/>
    </xf>
    <xf numFmtId="0" fontId="71" fillId="0" borderId="0" xfId="0" applyFont="1" applyFill="1" applyBorder="1" applyAlignment="1">
      <alignment horizontal="left" vertical="center" wrapText="1"/>
    </xf>
    <xf numFmtId="0" fontId="71" fillId="0" borderId="0" xfId="0" applyFont="1" applyFill="1" applyBorder="1" applyAlignment="1" applyProtection="1">
      <alignment horizontal="center" vertical="center"/>
      <protection locked="0"/>
    </xf>
    <xf numFmtId="0" fontId="71" fillId="6" borderId="0" xfId="0" applyFont="1" applyFill="1" applyBorder="1" applyAlignment="1">
      <alignment horizontal="center"/>
    </xf>
    <xf numFmtId="0" fontId="71" fillId="6" borderId="0" xfId="0" applyFont="1" applyFill="1" applyBorder="1" applyAlignment="1">
      <alignment horizontal="left" vertical="center" wrapText="1"/>
    </xf>
    <xf numFmtId="0" fontId="71" fillId="6" borderId="0" xfId="0" applyNumberFormat="1" applyFont="1" applyFill="1" applyBorder="1" applyAlignment="1" applyProtection="1">
      <alignment horizontal="center"/>
      <protection locked="0"/>
    </xf>
    <xf numFmtId="0" fontId="74" fillId="6" borderId="0" xfId="0" applyNumberFormat="1" applyFont="1" applyFill="1" applyBorder="1" applyAlignment="1" applyProtection="1">
      <alignment horizontal="left" vertical="center" wrapText="1"/>
      <protection locked="0"/>
    </xf>
    <xf numFmtId="0" fontId="74" fillId="6" borderId="0" xfId="0" applyNumberFormat="1" applyFont="1" applyFill="1" applyBorder="1" applyAlignment="1" applyProtection="1">
      <alignment horizontal="left" vertical="center"/>
      <protection locked="0"/>
    </xf>
    <xf numFmtId="0" fontId="75" fillId="0" borderId="0" xfId="0" applyFont="1" applyFill="1" applyBorder="1"/>
    <xf numFmtId="0" fontId="19" fillId="0" borderId="23" xfId="0" applyFont="1" applyFill="1" applyBorder="1" applyAlignment="1">
      <alignment horizontal="left" wrapText="1"/>
    </xf>
    <xf numFmtId="0" fontId="19" fillId="0" borderId="34" xfId="0" applyFont="1" applyFill="1" applyBorder="1" applyAlignment="1">
      <alignment horizontal="left" wrapText="1"/>
    </xf>
    <xf numFmtId="0" fontId="19" fillId="0" borderId="67" xfId="0" applyFont="1" applyFill="1" applyBorder="1" applyAlignment="1" applyProtection="1">
      <alignment horizontal="left" wrapText="1"/>
    </xf>
    <xf numFmtId="0" fontId="31" fillId="0" borderId="22" xfId="0" applyFont="1" applyBorder="1" applyAlignment="1">
      <alignment wrapText="1"/>
    </xf>
    <xf numFmtId="0" fontId="31" fillId="0" borderId="0" xfId="0" applyFont="1" applyProtection="1">
      <protection locked="0"/>
    </xf>
    <xf numFmtId="0" fontId="8" fillId="0" borderId="22" xfId="0" applyFont="1" applyBorder="1" applyAlignment="1">
      <alignment horizontal="center"/>
    </xf>
    <xf numFmtId="0" fontId="12" fillId="0" borderId="3" xfId="0" applyFont="1" applyFill="1" applyBorder="1" applyAlignment="1">
      <alignment horizontal="center" vertical="center"/>
    </xf>
    <xf numFmtId="0" fontId="12" fillId="0" borderId="0" xfId="0" applyFont="1" applyFill="1" applyBorder="1" applyAlignment="1" applyProtection="1">
      <alignment horizontal="left" wrapText="1"/>
      <protection locked="0"/>
    </xf>
    <xf numFmtId="0" fontId="19" fillId="0" borderId="0" xfId="0" applyFont="1" applyFill="1" applyBorder="1" applyAlignment="1">
      <alignment horizontal="left" vertical="top" wrapText="1"/>
    </xf>
    <xf numFmtId="0" fontId="21" fillId="6" borderId="0" xfId="6" applyFont="1" applyFill="1" applyBorder="1" applyAlignment="1" applyProtection="1">
      <alignment horizontal="right"/>
      <protection locked="0"/>
    </xf>
    <xf numFmtId="0" fontId="21" fillId="6" borderId="7" xfId="5" applyFont="1" applyFill="1" applyBorder="1" applyAlignment="1" applyProtection="1">
      <alignment horizontal="right"/>
      <protection locked="0"/>
    </xf>
    <xf numFmtId="0" fontId="21" fillId="6" borderId="7" xfId="7" applyFont="1" applyFill="1" applyBorder="1" applyAlignment="1" applyProtection="1">
      <alignment horizontal="right"/>
      <protection locked="0"/>
    </xf>
    <xf numFmtId="0" fontId="19" fillId="9" borderId="0" xfId="0" applyFont="1" applyFill="1" applyAlignment="1">
      <alignment horizontal="left" vertical="top" wrapText="1"/>
    </xf>
    <xf numFmtId="0" fontId="22" fillId="0" borderId="0" xfId="0" applyFont="1" applyFill="1" applyBorder="1" applyAlignment="1">
      <alignment horizontal="center" wrapText="1"/>
    </xf>
    <xf numFmtId="0" fontId="77" fillId="0" borderId="0" xfId="0" applyFont="1" applyAlignment="1">
      <alignment vertical="center"/>
    </xf>
    <xf numFmtId="0" fontId="0" fillId="0" borderId="0" xfId="0" applyAlignment="1">
      <alignment vertical="center"/>
    </xf>
    <xf numFmtId="0" fontId="15" fillId="0" borderId="68" xfId="0" applyFont="1" applyFill="1" applyBorder="1" applyAlignment="1">
      <alignment horizontal="left" vertical="top"/>
    </xf>
    <xf numFmtId="0" fontId="12" fillId="0" borderId="69" xfId="0" applyFont="1" applyFill="1" applyBorder="1" applyAlignment="1">
      <alignment vertical="top" wrapText="1"/>
    </xf>
    <xf numFmtId="0" fontId="12" fillId="0" borderId="70" xfId="0" applyFont="1" applyFill="1" applyBorder="1" applyAlignment="1">
      <alignment vertical="top" wrapText="1"/>
    </xf>
    <xf numFmtId="0" fontId="0" fillId="0" borderId="0" xfId="0" applyBorder="1" applyAlignment="1">
      <alignment vertical="center"/>
    </xf>
    <xf numFmtId="0" fontId="71" fillId="0" borderId="55" xfId="0" applyFont="1" applyFill="1" applyBorder="1" applyAlignment="1">
      <alignment horizontal="center"/>
    </xf>
    <xf numFmtId="0" fontId="71" fillId="0" borderId="2" xfId="0" applyFont="1" applyFill="1" applyBorder="1" applyAlignment="1">
      <alignment horizontal="center"/>
    </xf>
    <xf numFmtId="0" fontId="71" fillId="6" borderId="0" xfId="3" applyFont="1" applyFill="1" applyBorder="1" applyAlignment="1" applyProtection="1">
      <alignment horizontal="right" wrapText="1"/>
      <protection locked="0"/>
    </xf>
    <xf numFmtId="0" fontId="12" fillId="0" borderId="71" xfId="0" applyFont="1" applyFill="1" applyBorder="1" applyAlignment="1">
      <alignment vertical="top" wrapText="1"/>
    </xf>
    <xf numFmtId="0" fontId="12" fillId="0" borderId="72" xfId="0" applyFont="1" applyFill="1" applyBorder="1" applyAlignment="1">
      <alignment vertical="top" wrapText="1"/>
    </xf>
    <xf numFmtId="0" fontId="19" fillId="0" borderId="32" xfId="0" applyFont="1" applyFill="1" applyBorder="1" applyAlignment="1" applyProtection="1">
      <alignment horizontal="left" wrapText="1"/>
    </xf>
    <xf numFmtId="0" fontId="19" fillId="0" borderId="12" xfId="0" applyFont="1" applyFill="1" applyBorder="1" applyAlignment="1" applyProtection="1">
      <alignment horizontal="left" wrapText="1"/>
    </xf>
    <xf numFmtId="0" fontId="38" fillId="0" borderId="0" xfId="0" applyFont="1" applyFill="1" applyAlignment="1">
      <alignment horizontal="left" wrapText="1"/>
    </xf>
    <xf numFmtId="0" fontId="19" fillId="0" borderId="0" xfId="0" applyFont="1" applyFill="1" applyAlignment="1">
      <alignment horizontal="center"/>
    </xf>
    <xf numFmtId="0" fontId="19" fillId="0" borderId="0" xfId="0" applyFont="1" applyFill="1" applyAlignment="1">
      <alignment horizontal="center" wrapText="1"/>
    </xf>
    <xf numFmtId="0" fontId="19" fillId="0" borderId="0" xfId="0" applyFont="1" applyFill="1" applyAlignment="1">
      <alignment horizontal="left" vertical="top" wrapText="1"/>
    </xf>
    <xf numFmtId="0" fontId="22" fillId="0" borderId="34" xfId="0" applyFont="1" applyFill="1" applyBorder="1" applyAlignment="1">
      <alignment wrapText="1"/>
    </xf>
    <xf numFmtId="0" fontId="22" fillId="0" borderId="73" xfId="0" applyFont="1" applyFill="1" applyBorder="1" applyAlignment="1">
      <alignment horizontal="center" wrapText="1"/>
    </xf>
    <xf numFmtId="0" fontId="15" fillId="0" borderId="0" xfId="0" applyFont="1" applyFill="1" applyBorder="1" applyAlignment="1">
      <alignment horizontal="left" vertical="top"/>
    </xf>
    <xf numFmtId="0" fontId="12" fillId="6" borderId="5" xfId="0" applyFont="1" applyFill="1" applyBorder="1" applyAlignment="1">
      <alignment horizontal="center" vertical="center" wrapText="1"/>
    </xf>
    <xf numFmtId="0" fontId="31" fillId="0" borderId="74" xfId="0" applyFont="1" applyFill="1" applyBorder="1" applyAlignment="1">
      <alignment vertical="top" wrapText="1"/>
    </xf>
    <xf numFmtId="0" fontId="0" fillId="0" borderId="55" xfId="0" applyBorder="1" applyAlignment="1">
      <alignment vertical="center"/>
    </xf>
    <xf numFmtId="0" fontId="23" fillId="6" borderId="10" xfId="0" applyFont="1" applyFill="1" applyBorder="1" applyAlignment="1">
      <alignment horizontal="left" wrapText="1" indent="3"/>
    </xf>
    <xf numFmtId="0" fontId="22" fillId="3" borderId="75" xfId="0" applyFont="1" applyFill="1" applyBorder="1" applyAlignment="1">
      <alignment horizontal="center" vertical="center"/>
    </xf>
    <xf numFmtId="0" fontId="21" fillId="6" borderId="41" xfId="6" applyFont="1" applyFill="1" applyBorder="1" applyAlignment="1" applyProtection="1">
      <alignment horizontal="right"/>
      <protection locked="0"/>
    </xf>
    <xf numFmtId="0" fontId="19" fillId="0" borderId="24" xfId="0" applyNumberFormat="1" applyFont="1" applyFill="1" applyBorder="1" applyAlignment="1" applyProtection="1">
      <alignment horizontal="center" wrapText="1"/>
      <protection locked="0"/>
    </xf>
    <xf numFmtId="0" fontId="19" fillId="0" borderId="20" xfId="0" applyNumberFormat="1" applyFont="1" applyFill="1" applyBorder="1" applyAlignment="1" applyProtection="1">
      <alignment horizontal="center" wrapText="1"/>
      <protection locked="0"/>
    </xf>
    <xf numFmtId="0" fontId="19" fillId="6" borderId="0" xfId="0" applyFont="1" applyFill="1" applyAlignment="1" applyProtection="1">
      <alignment horizontal="center"/>
      <protection locked="0"/>
    </xf>
    <xf numFmtId="0" fontId="19" fillId="0" borderId="26" xfId="0" applyFont="1" applyFill="1" applyBorder="1" applyAlignment="1" applyProtection="1">
      <alignment horizontal="center"/>
      <protection locked="0"/>
    </xf>
    <xf numFmtId="0" fontId="36" fillId="0" borderId="0" xfId="0" applyFont="1" applyAlignment="1">
      <alignment horizontal="center"/>
    </xf>
    <xf numFmtId="2" fontId="38" fillId="4" borderId="0" xfId="0" applyNumberFormat="1" applyFont="1" applyFill="1" applyBorder="1" applyAlignment="1">
      <alignment horizontal="left" vertical="center"/>
    </xf>
    <xf numFmtId="0" fontId="38" fillId="0" borderId="10" xfId="0" applyFont="1" applyFill="1" applyBorder="1" applyAlignment="1" applyProtection="1">
      <alignment horizontal="left" vertical="center"/>
      <protection locked="0"/>
    </xf>
    <xf numFmtId="0" fontId="36" fillId="0" borderId="0" xfId="0" applyFont="1" applyFill="1" applyAlignment="1">
      <alignment horizontal="center"/>
    </xf>
    <xf numFmtId="0" fontId="38" fillId="6" borderId="11" xfId="0" applyFont="1" applyFill="1" applyBorder="1" applyAlignment="1" applyProtection="1">
      <alignment horizontal="left" vertical="center"/>
      <protection locked="0"/>
    </xf>
    <xf numFmtId="0" fontId="19" fillId="6" borderId="11" xfId="0" applyFont="1" applyFill="1" applyBorder="1" applyAlignment="1" applyProtection="1">
      <alignment horizontal="center"/>
      <protection locked="0"/>
    </xf>
    <xf numFmtId="0" fontId="19" fillId="6" borderId="11" xfId="0" applyNumberFormat="1" applyFont="1" applyFill="1" applyBorder="1" applyAlignment="1" applyProtection="1">
      <alignment horizontal="center" wrapText="1"/>
      <protection locked="0"/>
    </xf>
    <xf numFmtId="0" fontId="71" fillId="0" borderId="0" xfId="0" applyNumberFormat="1" applyFont="1" applyFill="1" applyBorder="1" applyAlignment="1" applyProtection="1">
      <alignment horizontal="center" wrapText="1"/>
      <protection locked="0"/>
    </xf>
    <xf numFmtId="0" fontId="41" fillId="4" borderId="0" xfId="0" applyNumberFormat="1" applyFont="1" applyFill="1" applyBorder="1" applyAlignment="1">
      <alignment horizontal="left" vertical="center" wrapText="1"/>
    </xf>
    <xf numFmtId="0" fontId="38" fillId="0" borderId="0" xfId="0" applyNumberFormat="1" applyFont="1" applyBorder="1" applyAlignment="1" applyProtection="1">
      <alignment horizontal="left" vertical="center" wrapText="1"/>
      <protection locked="0"/>
    </xf>
    <xf numFmtId="0" fontId="38" fillId="0" borderId="0" xfId="0" applyNumberFormat="1" applyFont="1" applyBorder="1" applyAlignment="1">
      <alignment horizontal="left" vertical="center" wrapText="1"/>
    </xf>
    <xf numFmtId="0" fontId="43" fillId="5" borderId="0" xfId="0" applyNumberFormat="1" applyFont="1" applyFill="1" applyAlignment="1">
      <alignment horizontal="left" vertical="center" wrapText="1"/>
    </xf>
    <xf numFmtId="0" fontId="41" fillId="3" borderId="9"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38" fillId="5" borderId="0" xfId="0" applyNumberFormat="1" applyFont="1" applyFill="1" applyBorder="1" applyAlignment="1">
      <alignment horizontal="left" vertical="center" wrapText="1"/>
    </xf>
    <xf numFmtId="0" fontId="38" fillId="0" borderId="0" xfId="0" applyNumberFormat="1" applyFont="1" applyFill="1" applyBorder="1" applyAlignment="1">
      <alignment horizontal="left" vertical="center" wrapText="1"/>
    </xf>
    <xf numFmtId="0" fontId="38" fillId="0" borderId="0" xfId="0" applyNumberFormat="1" applyFont="1" applyAlignment="1">
      <alignment horizontal="left" vertical="center" wrapText="1"/>
    </xf>
    <xf numFmtId="0" fontId="38" fillId="4" borderId="0" xfId="0" applyNumberFormat="1" applyFont="1" applyFill="1" applyAlignment="1">
      <alignment horizontal="left" vertical="center" wrapText="1"/>
    </xf>
    <xf numFmtId="0" fontId="38" fillId="0" borderId="0" xfId="0" applyNumberFormat="1" applyFont="1" applyAlignment="1" applyProtection="1">
      <alignment horizontal="left" vertical="center" wrapText="1"/>
      <protection locked="0"/>
    </xf>
    <xf numFmtId="0" fontId="20" fillId="0" borderId="0" xfId="0" applyFont="1" applyAlignment="1">
      <alignment horizontal="left" wrapText="1"/>
    </xf>
    <xf numFmtId="0" fontId="19" fillId="4" borderId="0" xfId="0" applyNumberFormat="1" applyFont="1" applyFill="1" applyAlignment="1">
      <alignment horizontal="center" wrapText="1"/>
    </xf>
    <xf numFmtId="0" fontId="19" fillId="0" borderId="0" xfId="0" applyNumberFormat="1" applyFont="1" applyAlignment="1" applyProtection="1">
      <alignment horizontal="center" wrapText="1"/>
      <protection locked="0"/>
    </xf>
    <xf numFmtId="0" fontId="9" fillId="0" borderId="0" xfId="0" applyNumberFormat="1" applyFont="1" applyBorder="1" applyAlignment="1">
      <alignment horizontal="left" wrapText="1"/>
    </xf>
    <xf numFmtId="0" fontId="34" fillId="5" borderId="0" xfId="0" applyNumberFormat="1" applyFont="1" applyFill="1" applyAlignment="1">
      <alignment horizontal="center" wrapText="1"/>
    </xf>
    <xf numFmtId="0" fontId="31" fillId="0" borderId="0" xfId="0" applyFont="1" applyAlignment="1">
      <alignment wrapText="1"/>
    </xf>
    <xf numFmtId="0" fontId="22" fillId="3" borderId="9" xfId="0" applyNumberFormat="1" applyFont="1" applyFill="1" applyBorder="1" applyAlignment="1" applyProtection="1">
      <alignment horizontal="center" vertical="center" wrapText="1"/>
      <protection locked="0"/>
    </xf>
    <xf numFmtId="0" fontId="19" fillId="0" borderId="0" xfId="0" applyNumberFormat="1" applyFont="1" applyFill="1" applyBorder="1" applyAlignment="1">
      <alignment horizontal="center" wrapText="1"/>
    </xf>
    <xf numFmtId="0" fontId="19" fillId="5" borderId="0" xfId="0" applyNumberFormat="1" applyFont="1" applyFill="1" applyAlignment="1">
      <alignment horizontal="center" wrapText="1"/>
    </xf>
    <xf numFmtId="0" fontId="19" fillId="0" borderId="0" xfId="0" applyNumberFormat="1" applyFont="1" applyFill="1" applyAlignment="1">
      <alignment horizontal="center" wrapText="1"/>
    </xf>
    <xf numFmtId="0" fontId="19" fillId="0" borderId="0" xfId="0" applyNumberFormat="1" applyFont="1" applyAlignment="1">
      <alignment horizontal="center" wrapText="1"/>
    </xf>
    <xf numFmtId="0" fontId="0" fillId="0" borderId="22" xfId="0" applyBorder="1" applyAlignment="1">
      <alignment wrapText="1"/>
    </xf>
    <xf numFmtId="0" fontId="0" fillId="0" borderId="0" xfId="0" applyAlignment="1">
      <alignment wrapText="1"/>
    </xf>
    <xf numFmtId="0" fontId="38" fillId="5" borderId="0" xfId="0" applyNumberFormat="1" applyFont="1" applyFill="1" applyAlignment="1">
      <alignment horizontal="left" vertical="center" wrapText="1"/>
    </xf>
    <xf numFmtId="0" fontId="38" fillId="0" borderId="0" xfId="0" applyNumberFormat="1" applyFont="1" applyFill="1" applyAlignment="1">
      <alignment horizontal="left" vertical="center" wrapText="1"/>
    </xf>
    <xf numFmtId="0" fontId="20" fillId="0" borderId="0" xfId="0" applyFont="1" applyAlignment="1">
      <alignment horizontal="right" wrapText="1"/>
    </xf>
    <xf numFmtId="0" fontId="35" fillId="4" borderId="0" xfId="0" applyFont="1" applyFill="1" applyBorder="1" applyAlignment="1">
      <alignment horizontal="left" wrapText="1"/>
    </xf>
    <xf numFmtId="0" fontId="36" fillId="0" borderId="0" xfId="0" applyFont="1" applyBorder="1" applyAlignment="1" applyProtection="1">
      <alignment wrapText="1"/>
      <protection locked="0"/>
    </xf>
    <xf numFmtId="0" fontId="36" fillId="0" borderId="0" xfId="0" applyFont="1" applyBorder="1" applyAlignment="1">
      <alignment horizontal="left" wrapText="1"/>
    </xf>
    <xf numFmtId="0" fontId="35" fillId="3" borderId="25" xfId="0" applyNumberFormat="1" applyFont="1" applyFill="1" applyBorder="1" applyAlignment="1" applyProtection="1">
      <alignment horizontal="center" vertical="center" wrapText="1"/>
      <protection locked="0"/>
    </xf>
    <xf numFmtId="0" fontId="38" fillId="0" borderId="10" xfId="0" applyFont="1" applyFill="1" applyBorder="1" applyAlignment="1" applyProtection="1">
      <alignment horizontal="left" vertical="center" wrapText="1"/>
      <protection locked="0"/>
    </xf>
    <xf numFmtId="0" fontId="36" fillId="0" borderId="0" xfId="0" applyFont="1" applyAlignment="1">
      <alignment wrapText="1"/>
    </xf>
    <xf numFmtId="0" fontId="36" fillId="5" borderId="0" xfId="0" applyFont="1" applyFill="1" applyBorder="1" applyAlignment="1">
      <alignment wrapText="1"/>
    </xf>
    <xf numFmtId="0" fontId="36" fillId="0" borderId="0" xfId="0" applyFont="1" applyFill="1" applyBorder="1" applyAlignment="1">
      <alignment wrapText="1"/>
    </xf>
    <xf numFmtId="0" fontId="36" fillId="0" borderId="0" xfId="0" applyFont="1" applyFill="1" applyAlignment="1">
      <alignment wrapText="1"/>
    </xf>
    <xf numFmtId="0" fontId="36" fillId="4" borderId="0" xfId="0" applyFont="1" applyFill="1" applyAlignment="1">
      <alignment wrapText="1"/>
    </xf>
    <xf numFmtId="0" fontId="36" fillId="0" borderId="0" xfId="0" applyFont="1" applyAlignment="1" applyProtection="1">
      <alignment wrapText="1"/>
      <protection locked="0"/>
    </xf>
    <xf numFmtId="0" fontId="0" fillId="0" borderId="0" xfId="0" applyBorder="1" applyAlignment="1">
      <alignment wrapText="1"/>
    </xf>
    <xf numFmtId="0" fontId="36" fillId="0" borderId="0" xfId="0" applyFont="1" applyAlignment="1">
      <alignment horizontal="left" wrapText="1"/>
    </xf>
    <xf numFmtId="0" fontId="35" fillId="6" borderId="25" xfId="0" applyNumberFormat="1" applyFont="1" applyFill="1" applyBorder="1" applyAlignment="1" applyProtection="1">
      <alignment horizontal="center" vertical="center" wrapText="1"/>
      <protection locked="0"/>
    </xf>
    <xf numFmtId="0" fontId="36" fillId="5" borderId="0" xfId="0" applyFont="1" applyFill="1" applyAlignment="1">
      <alignment wrapText="1"/>
    </xf>
    <xf numFmtId="0" fontId="7" fillId="5" borderId="0" xfId="0" applyFont="1" applyFill="1" applyBorder="1" applyAlignment="1">
      <alignment horizontal="left" wrapText="1"/>
    </xf>
    <xf numFmtId="0" fontId="36" fillId="7" borderId="0" xfId="0" applyFont="1" applyFill="1" applyBorder="1" applyAlignment="1">
      <alignment wrapText="1"/>
    </xf>
    <xf numFmtId="0" fontId="35" fillId="0" borderId="3" xfId="0" applyFont="1" applyFill="1" applyBorder="1" applyAlignment="1">
      <alignment wrapText="1"/>
    </xf>
    <xf numFmtId="0" fontId="36" fillId="7" borderId="0" xfId="0" applyFont="1" applyFill="1" applyAlignment="1">
      <alignment wrapText="1"/>
    </xf>
    <xf numFmtId="2" fontId="40" fillId="4" borderId="0" xfId="0" applyNumberFormat="1" applyFont="1" applyFill="1" applyBorder="1" applyAlignment="1">
      <alignment horizontal="left" vertical="center" wrapText="1"/>
    </xf>
    <xf numFmtId="2" fontId="39" fillId="0" borderId="0" xfId="0" applyNumberFormat="1" applyFont="1" applyBorder="1" applyAlignment="1" applyProtection="1">
      <alignment horizontal="left" vertical="center" wrapText="1"/>
      <protection locked="0"/>
    </xf>
    <xf numFmtId="2" fontId="39" fillId="0" borderId="0" xfId="0" applyNumberFormat="1" applyFont="1" applyBorder="1" applyAlignment="1">
      <alignment horizontal="left" vertical="center" wrapText="1"/>
    </xf>
    <xf numFmtId="2" fontId="40" fillId="5" borderId="0" xfId="0" applyNumberFormat="1" applyFont="1" applyFill="1" applyBorder="1" applyAlignment="1">
      <alignment horizontal="left" vertical="center" wrapText="1"/>
    </xf>
    <xf numFmtId="0" fontId="40" fillId="3" borderId="25" xfId="0" applyNumberFormat="1" applyFont="1" applyFill="1" applyBorder="1" applyAlignment="1" applyProtection="1">
      <alignment horizontal="left" vertical="center" wrapText="1"/>
      <protection locked="0"/>
    </xf>
    <xf numFmtId="2" fontId="39" fillId="0" borderId="0" xfId="1" applyNumberFormat="1" applyFont="1" applyBorder="1" applyAlignment="1">
      <alignment horizontal="left" vertical="center" wrapText="1"/>
    </xf>
    <xf numFmtId="0" fontId="39" fillId="5" borderId="0" xfId="0" applyNumberFormat="1" applyFont="1" applyFill="1" applyBorder="1" applyAlignment="1">
      <alignment horizontal="left" vertical="center" wrapText="1"/>
    </xf>
    <xf numFmtId="0" fontId="39" fillId="0" borderId="0" xfId="0" applyNumberFormat="1" applyFont="1" applyFill="1" applyBorder="1" applyAlignment="1">
      <alignment horizontal="left" vertical="center" wrapText="1"/>
    </xf>
    <xf numFmtId="2" fontId="39" fillId="0" borderId="0" xfId="0" applyNumberFormat="1" applyFont="1" applyAlignment="1">
      <alignment horizontal="left" vertical="center" wrapText="1"/>
    </xf>
    <xf numFmtId="0" fontId="40" fillId="3" borderId="9" xfId="0" applyNumberFormat="1" applyFont="1" applyFill="1" applyBorder="1" applyAlignment="1" applyProtection="1">
      <alignment horizontal="left" vertical="center" wrapText="1"/>
      <protection locked="0"/>
    </xf>
    <xf numFmtId="2" fontId="39" fillId="4" borderId="0" xfId="0" applyNumberFormat="1" applyFont="1" applyFill="1" applyAlignment="1">
      <alignment horizontal="left" vertical="center" wrapText="1"/>
    </xf>
    <xf numFmtId="2" fontId="39" fillId="0" borderId="0" xfId="0" applyNumberFormat="1" applyFont="1" applyAlignment="1" applyProtection="1">
      <alignment horizontal="left" vertical="center" wrapText="1"/>
      <protection locked="0"/>
    </xf>
    <xf numFmtId="0" fontId="39" fillId="5" borderId="0" xfId="0" applyNumberFormat="1" applyFont="1" applyFill="1" applyAlignment="1">
      <alignment horizontal="left" vertical="center" wrapText="1"/>
    </xf>
    <xf numFmtId="0" fontId="39" fillId="0" borderId="0" xfId="0" applyNumberFormat="1" applyFont="1" applyFill="1" applyAlignment="1">
      <alignment horizontal="left" vertical="center" wrapText="1"/>
    </xf>
    <xf numFmtId="0" fontId="7" fillId="5" borderId="0" xfId="0" applyFont="1" applyFill="1" applyBorder="1" applyAlignment="1">
      <alignment wrapText="1"/>
    </xf>
    <xf numFmtId="0" fontId="35" fillId="3" borderId="9" xfId="0" applyNumberFormat="1" applyFont="1" applyFill="1" applyBorder="1" applyAlignment="1" applyProtection="1">
      <alignment horizontal="center" vertical="center" wrapText="1"/>
      <protection locked="0"/>
    </xf>
    <xf numFmtId="0" fontId="0" fillId="0" borderId="0" xfId="0" applyFont="1" applyFill="1" applyAlignment="1">
      <alignment vertical="center" wrapText="1"/>
    </xf>
    <xf numFmtId="0" fontId="20" fillId="0" borderId="0" xfId="0" applyFont="1" applyAlignment="1">
      <alignment horizontal="center" wrapText="1"/>
    </xf>
    <xf numFmtId="0" fontId="0" fillId="0" borderId="0" xfId="0" applyFont="1" applyAlignment="1">
      <alignment vertical="center" wrapText="1"/>
    </xf>
    <xf numFmtId="0" fontId="19" fillId="0" borderId="10" xfId="1" applyFont="1" applyBorder="1" applyAlignment="1">
      <alignment horizontal="center"/>
    </xf>
    <xf numFmtId="0" fontId="29" fillId="10" borderId="0" xfId="0" applyFont="1" applyFill="1" applyAlignment="1">
      <alignment horizontal="center"/>
    </xf>
    <xf numFmtId="0" fontId="30" fillId="10" borderId="0" xfId="0" applyFont="1" applyFill="1" applyAlignment="1">
      <alignment horizontal="center"/>
    </xf>
    <xf numFmtId="0" fontId="9" fillId="0" borderId="0" xfId="0" applyFont="1" applyFill="1" applyBorder="1" applyAlignment="1">
      <alignment horizontal="left" vertical="center" wrapText="1"/>
    </xf>
    <xf numFmtId="0" fontId="4" fillId="5" borderId="0" xfId="0" applyFont="1" applyFill="1" applyBorder="1" applyAlignment="1">
      <alignment horizontal="center" vertical="center"/>
    </xf>
    <xf numFmtId="0" fontId="9" fillId="0" borderId="2" xfId="0" applyFont="1" applyFill="1" applyBorder="1" applyAlignment="1">
      <alignment wrapText="1"/>
    </xf>
    <xf numFmtId="0" fontId="1" fillId="0" borderId="0" xfId="0" applyFont="1" applyFill="1" applyBorder="1" applyAlignment="1">
      <alignment wrapText="1"/>
    </xf>
    <xf numFmtId="0" fontId="1" fillId="0" borderId="0" xfId="0" applyNumberFormat="1" applyFont="1" applyFill="1" applyBorder="1" applyAlignment="1">
      <alignment wrapText="1"/>
    </xf>
    <xf numFmtId="0" fontId="28" fillId="0" borderId="0"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pplyProtection="1">
      <alignment wrapText="1"/>
      <protection locked="0"/>
    </xf>
    <xf numFmtId="0" fontId="31" fillId="0" borderId="0" xfId="0" applyFont="1" applyFill="1" applyBorder="1" applyAlignment="1" applyProtection="1">
      <alignment horizontal="left" vertical="top" wrapText="1"/>
      <protection locked="0"/>
    </xf>
    <xf numFmtId="0" fontId="31" fillId="0" borderId="0" xfId="0" applyFont="1" applyFill="1" applyBorder="1" applyAlignment="1">
      <alignment vertical="top" wrapText="1"/>
    </xf>
    <xf numFmtId="0" fontId="1" fillId="0" borderId="0" xfId="0" applyFont="1" applyFill="1" applyAlignment="1">
      <alignment horizontal="left" vertical="top" wrapText="1"/>
    </xf>
    <xf numFmtId="0" fontId="7" fillId="5" borderId="0" xfId="0" applyFont="1" applyFill="1" applyBorder="1" applyAlignment="1">
      <alignment horizontal="center"/>
    </xf>
    <xf numFmtId="0" fontId="31" fillId="0" borderId="0" xfId="0" applyFont="1" applyFill="1" applyBorder="1" applyAlignment="1">
      <alignment horizontal="left" vertical="top" wrapText="1"/>
    </xf>
    <xf numFmtId="0" fontId="12" fillId="0" borderId="0" xfId="0" applyFont="1" applyFill="1" applyAlignment="1">
      <alignment vertical="top" wrapText="1"/>
    </xf>
    <xf numFmtId="0" fontId="31" fillId="0" borderId="0" xfId="0" applyFont="1" applyFill="1" applyAlignment="1">
      <alignment vertical="top" wrapText="1"/>
    </xf>
    <xf numFmtId="0" fontId="31" fillId="0" borderId="0" xfId="0" applyFont="1" applyFill="1" applyAlignment="1">
      <alignment horizontal="left" vertical="center" wrapText="1"/>
    </xf>
    <xf numFmtId="0" fontId="12" fillId="0" borderId="0" xfId="0" applyNumberFormat="1" applyFont="1" applyFill="1" applyBorder="1" applyAlignment="1">
      <alignment horizontal="left" vertical="top" wrapText="1"/>
    </xf>
    <xf numFmtId="0" fontId="31" fillId="0" borderId="0" xfId="0" applyNumberFormat="1" applyFont="1" applyFill="1" applyBorder="1" applyAlignment="1">
      <alignment vertical="top" wrapText="1"/>
    </xf>
    <xf numFmtId="0" fontId="31" fillId="0" borderId="0" xfId="0" applyNumberFormat="1" applyFont="1" applyFill="1" applyBorder="1" applyAlignment="1">
      <alignment horizontal="left" vertical="top" wrapText="1"/>
    </xf>
    <xf numFmtId="0" fontId="7" fillId="0" borderId="0" xfId="0" applyFont="1" applyFill="1" applyBorder="1" applyAlignment="1"/>
    <xf numFmtId="0" fontId="4" fillId="4" borderId="0" xfId="0" applyFont="1" applyFill="1" applyBorder="1" applyAlignment="1">
      <alignment horizontal="center" vertical="center"/>
    </xf>
    <xf numFmtId="0" fontId="0" fillId="0" borderId="0" xfId="0" applyFill="1" applyBorder="1" applyAlignment="1">
      <alignment vertical="top" wrapText="1"/>
    </xf>
    <xf numFmtId="0" fontId="0" fillId="0" borderId="0" xfId="0" applyFont="1" applyFill="1" applyBorder="1" applyAlignment="1">
      <alignment vertical="top" wrapText="1"/>
    </xf>
    <xf numFmtId="0" fontId="31" fillId="0" borderId="0" xfId="0" applyFont="1" applyFill="1" applyAlignment="1">
      <alignment wrapText="1"/>
    </xf>
    <xf numFmtId="0" fontId="31" fillId="0" borderId="0" xfId="0" applyFont="1" applyFill="1" applyAlignment="1">
      <alignment vertical="center" wrapText="1"/>
    </xf>
    <xf numFmtId="0" fontId="16" fillId="0" borderId="0" xfId="0" applyFont="1" applyBorder="1" applyAlignment="1">
      <alignment horizontal="left" indent="1"/>
    </xf>
    <xf numFmtId="0" fontId="12" fillId="0" borderId="7" xfId="0" applyFont="1" applyFill="1" applyBorder="1" applyAlignment="1">
      <alignment vertical="top" wrapText="1"/>
    </xf>
    <xf numFmtId="0" fontId="31" fillId="0" borderId="21" xfId="0" applyFont="1" applyFill="1" applyBorder="1" applyAlignment="1">
      <alignment vertical="top" wrapText="1"/>
    </xf>
    <xf numFmtId="0" fontId="15" fillId="0" borderId="0" xfId="0" applyFont="1" applyBorder="1" applyAlignment="1">
      <alignment horizontal="left" indent="1"/>
    </xf>
    <xf numFmtId="0" fontId="0" fillId="0" borderId="0" xfId="0" applyFont="1" applyBorder="1" applyAlignment="1">
      <alignment horizontal="left" indent="1"/>
    </xf>
    <xf numFmtId="0" fontId="4" fillId="4" borderId="0" xfId="0" applyFont="1" applyFill="1" applyBorder="1" applyAlignment="1">
      <alignment horizontal="center"/>
    </xf>
    <xf numFmtId="0" fontId="7" fillId="0" borderId="0" xfId="0" applyFont="1" applyFill="1" applyBorder="1" applyAlignment="1">
      <alignment horizontal="center" vertical="center"/>
    </xf>
    <xf numFmtId="0" fontId="31" fillId="0" borderId="76" xfId="0" applyFont="1" applyFill="1" applyBorder="1" applyAlignment="1" applyProtection="1">
      <alignment horizontal="left" vertical="top" wrapText="1"/>
      <protection locked="0"/>
    </xf>
    <xf numFmtId="0" fontId="0" fillId="0" borderId="16" xfId="0" applyFont="1" applyBorder="1" applyAlignment="1" applyProtection="1">
      <alignment horizontal="left" wrapText="1"/>
      <protection locked="0"/>
    </xf>
    <xf numFmtId="0" fontId="0" fillId="0" borderId="16" xfId="0" applyFont="1" applyBorder="1" applyAlignment="1" applyProtection="1">
      <alignment wrapText="1"/>
      <protection locked="0"/>
    </xf>
    <xf numFmtId="0" fontId="0" fillId="0" borderId="2" xfId="0" applyFont="1" applyBorder="1" applyAlignment="1">
      <alignment horizontal="left" wrapText="1"/>
    </xf>
    <xf numFmtId="0" fontId="0" fillId="0" borderId="2" xfId="0" applyFont="1" applyBorder="1" applyAlignment="1">
      <alignment wrapText="1"/>
    </xf>
    <xf numFmtId="0" fontId="0" fillId="0" borderId="15" xfId="0" applyFont="1" applyBorder="1" applyAlignment="1" applyProtection="1">
      <alignment horizontal="left" wrapText="1"/>
      <protection locked="0"/>
    </xf>
    <xf numFmtId="0" fontId="0" fillId="0" borderId="15" xfId="0" applyFont="1" applyBorder="1" applyAlignment="1" applyProtection="1">
      <alignment wrapText="1"/>
      <protection locked="0"/>
    </xf>
    <xf numFmtId="0" fontId="20" fillId="6" borderId="0" xfId="0" applyFont="1" applyFill="1" applyAlignment="1">
      <alignment horizontal="left"/>
    </xf>
    <xf numFmtId="0" fontId="55" fillId="6" borderId="0" xfId="0" applyFont="1" applyFill="1" applyBorder="1" applyAlignment="1">
      <alignment horizontal="center"/>
    </xf>
    <xf numFmtId="0" fontId="0" fillId="0" borderId="77" xfId="0" applyFont="1" applyBorder="1" applyAlignment="1" applyProtection="1">
      <alignment horizontal="left" wrapText="1"/>
      <protection locked="0"/>
    </xf>
    <xf numFmtId="0" fontId="0" fillId="0" borderId="77" xfId="0" applyFont="1" applyBorder="1" applyAlignment="1" applyProtection="1">
      <alignment wrapText="1"/>
      <protection locked="0"/>
    </xf>
    <xf numFmtId="0" fontId="12" fillId="3" borderId="29" xfId="0" applyFont="1" applyFill="1" applyBorder="1" applyAlignment="1">
      <alignment horizontal="center"/>
    </xf>
    <xf numFmtId="0" fontId="12" fillId="3" borderId="78" xfId="0" applyFont="1" applyFill="1" applyBorder="1" applyAlignment="1">
      <alignment horizontal="center"/>
    </xf>
    <xf numFmtId="0" fontId="12" fillId="3" borderId="78" xfId="0" applyFont="1" applyFill="1" applyBorder="1" applyAlignment="1"/>
    <xf numFmtId="0" fontId="12" fillId="3" borderId="79" xfId="0" applyFont="1" applyFill="1" applyBorder="1" applyAlignment="1">
      <alignment horizontal="center"/>
    </xf>
    <xf numFmtId="0"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wrapText="1"/>
    </xf>
    <xf numFmtId="0" fontId="66" fillId="6" borderId="0" xfId="0" applyFont="1" applyFill="1" applyAlignment="1">
      <alignment horizontal="left"/>
    </xf>
    <xf numFmtId="0" fontId="67" fillId="6" borderId="0" xfId="0" applyFont="1" applyFill="1" applyAlignment="1">
      <alignment horizontal="left"/>
    </xf>
    <xf numFmtId="0" fontId="19" fillId="0" borderId="0" xfId="0" applyFont="1" applyFill="1" applyAlignment="1">
      <alignment horizontal="left" vertical="top" wrapText="1"/>
    </xf>
    <xf numFmtId="0" fontId="0" fillId="0" borderId="0" xfId="0" applyFill="1" applyAlignment="1">
      <alignment wrapText="1"/>
    </xf>
    <xf numFmtId="0" fontId="7" fillId="4" borderId="0" xfId="0" applyFont="1" applyFill="1" applyBorder="1" applyAlignment="1">
      <alignment horizontal="left"/>
    </xf>
    <xf numFmtId="0" fontId="12" fillId="0" borderId="0" xfId="0" applyFont="1" applyFill="1" applyBorder="1" applyAlignment="1" applyProtection="1">
      <alignment horizontal="left" wrapText="1"/>
      <protection locked="0"/>
    </xf>
    <xf numFmtId="0" fontId="12" fillId="0" borderId="0" xfId="0" applyFont="1" applyFill="1" applyBorder="1" applyAlignment="1" applyProtection="1">
      <alignment wrapText="1"/>
      <protection locked="0"/>
    </xf>
    <xf numFmtId="0" fontId="19" fillId="0" borderId="0" xfId="0" applyNumberFormat="1" applyFont="1" applyFill="1" applyBorder="1" applyAlignment="1">
      <alignment horizontal="left" vertical="top" wrapText="1"/>
    </xf>
    <xf numFmtId="0" fontId="19" fillId="0" borderId="0" xfId="0" applyNumberFormat="1" applyFont="1" applyFill="1" applyBorder="1" applyAlignment="1">
      <alignment wrapText="1"/>
    </xf>
    <xf numFmtId="0" fontId="12" fillId="6" borderId="0" xfId="0" applyFont="1" applyFill="1" applyBorder="1" applyAlignment="1"/>
    <xf numFmtId="0" fontId="0" fillId="0" borderId="83" xfId="0" applyFont="1" applyBorder="1" applyAlignment="1" applyProtection="1">
      <alignment horizontal="left" wrapText="1"/>
      <protection locked="0"/>
    </xf>
    <xf numFmtId="0" fontId="0" fillId="0" borderId="84" xfId="0" applyFont="1" applyBorder="1" applyAlignment="1" applyProtection="1">
      <alignment horizontal="left" wrapText="1"/>
      <protection locked="0"/>
    </xf>
    <xf numFmtId="0" fontId="12" fillId="3" borderId="85" xfId="0" applyFont="1" applyFill="1" applyBorder="1" applyAlignment="1">
      <alignment horizontal="center"/>
    </xf>
    <xf numFmtId="0" fontId="7" fillId="5" borderId="0" xfId="0" applyFont="1" applyFill="1" applyBorder="1" applyAlignment="1">
      <alignment horizontal="left"/>
    </xf>
    <xf numFmtId="0" fontId="22" fillId="0" borderId="80" xfId="0" applyNumberFormat="1" applyFont="1" applyFill="1" applyBorder="1" applyAlignment="1">
      <alignment horizontal="center" wrapText="1"/>
    </xf>
    <xf numFmtId="0" fontId="22" fillId="0" borderId="81" xfId="0" applyNumberFormat="1" applyFont="1" applyFill="1" applyBorder="1" applyAlignment="1">
      <alignment horizontal="center" wrapText="1"/>
    </xf>
    <xf numFmtId="0" fontId="22" fillId="0" borderId="82" xfId="0" applyNumberFormat="1" applyFont="1" applyFill="1" applyBorder="1" applyAlignment="1">
      <alignment horizontal="center" wrapText="1"/>
    </xf>
    <xf numFmtId="0" fontId="22" fillId="0" borderId="80" xfId="0" applyFont="1" applyFill="1" applyBorder="1" applyAlignment="1">
      <alignment horizontal="center" wrapText="1"/>
    </xf>
    <xf numFmtId="0" fontId="0" fillId="0" borderId="81" xfId="0" applyFill="1" applyBorder="1" applyAlignment="1"/>
    <xf numFmtId="0" fontId="0" fillId="0" borderId="82" xfId="0" applyFill="1" applyBorder="1" applyAlignment="1"/>
    <xf numFmtId="0" fontId="22" fillId="0" borderId="80" xfId="0" applyFont="1" applyBorder="1" applyAlignment="1">
      <alignment horizontal="center" wrapText="1"/>
    </xf>
    <xf numFmtId="0" fontId="22" fillId="0" borderId="81" xfId="0" applyFont="1" applyBorder="1" applyAlignment="1">
      <alignment horizontal="center" wrapText="1"/>
    </xf>
    <xf numFmtId="0" fontId="19" fillId="0" borderId="82" xfId="0" applyFont="1" applyBorder="1" applyAlignment="1">
      <alignment horizontal="center"/>
    </xf>
    <xf numFmtId="0" fontId="19" fillId="0" borderId="0" xfId="0" applyFont="1" applyFill="1" applyBorder="1" applyAlignment="1">
      <alignment horizontal="left" vertical="top" wrapText="1"/>
    </xf>
    <xf numFmtId="0" fontId="0" fillId="0" borderId="0" xfId="0" applyFill="1" applyAlignment="1">
      <alignment horizontal="left" vertical="top" wrapText="1"/>
    </xf>
    <xf numFmtId="0" fontId="22" fillId="0" borderId="0" xfId="0" applyNumberFormat="1" applyFont="1" applyFill="1" applyBorder="1" applyAlignment="1">
      <alignment horizontal="center" wrapText="1"/>
    </xf>
    <xf numFmtId="0" fontId="0" fillId="6" borderId="0" xfId="0" applyFont="1" applyFill="1" applyBorder="1" applyAlignment="1" applyProtection="1">
      <alignment horizontal="left" wrapText="1"/>
      <protection locked="0"/>
    </xf>
    <xf numFmtId="0" fontId="0" fillId="6" borderId="0" xfId="0" applyFont="1" applyFill="1" applyBorder="1" applyAlignment="1">
      <alignment horizontal="left" wrapText="1"/>
    </xf>
    <xf numFmtId="0" fontId="12" fillId="0" borderId="0" xfId="0" applyFont="1" applyFill="1" applyAlignment="1">
      <alignment horizontal="left" vertical="top" wrapText="1"/>
    </xf>
    <xf numFmtId="0" fontId="12" fillId="0" borderId="3" xfId="0" applyFont="1" applyFill="1" applyBorder="1" applyAlignment="1"/>
    <xf numFmtId="0" fontId="12" fillId="0" borderId="3" xfId="0" applyFont="1" applyFill="1" applyBorder="1" applyAlignment="1">
      <alignment wrapText="1"/>
    </xf>
    <xf numFmtId="0" fontId="9" fillId="6" borderId="0" xfId="0" applyFont="1" applyFill="1" applyBorder="1" applyAlignment="1" applyProtection="1">
      <alignment horizontal="left"/>
      <protection locked="0"/>
    </xf>
    <xf numFmtId="0" fontId="7" fillId="5" borderId="0" xfId="0" applyFont="1" applyFill="1" applyBorder="1" applyAlignment="1">
      <alignment horizontal="left" wrapText="1"/>
    </xf>
    <xf numFmtId="0" fontId="12" fillId="3" borderId="78" xfId="0" applyFont="1" applyFill="1" applyBorder="1" applyAlignment="1">
      <alignment horizontal="center" wrapText="1"/>
    </xf>
    <xf numFmtId="0" fontId="7" fillId="4" borderId="0" xfId="0" applyFont="1" applyFill="1" applyBorder="1" applyAlignment="1" applyProtection="1">
      <alignment horizontal="left"/>
    </xf>
    <xf numFmtId="0" fontId="0" fillId="0" borderId="92" xfId="0" applyFont="1" applyBorder="1" applyAlignment="1" applyProtection="1">
      <alignment horizontal="left" wrapText="1"/>
      <protection locked="0"/>
    </xf>
    <xf numFmtId="0" fontId="0" fillId="0" borderId="93" xfId="0" applyFont="1" applyBorder="1" applyAlignment="1" applyProtection="1">
      <alignment horizontal="left" wrapText="1"/>
      <protection locked="0"/>
    </xf>
    <xf numFmtId="0" fontId="0" fillId="0" borderId="86" xfId="0" applyFont="1" applyBorder="1" applyAlignment="1" applyProtection="1">
      <alignment horizontal="left" wrapText="1"/>
      <protection locked="0"/>
    </xf>
    <xf numFmtId="0" fontId="0" fillId="0" borderId="87" xfId="0" applyFont="1" applyBorder="1" applyAlignment="1" applyProtection="1">
      <alignment horizontal="left" wrapText="1"/>
      <protection locked="0"/>
    </xf>
    <xf numFmtId="0" fontId="0" fillId="0" borderId="88" xfId="0" applyFont="1" applyBorder="1" applyAlignment="1" applyProtection="1">
      <alignment horizontal="left" wrapText="1"/>
      <protection locked="0"/>
    </xf>
    <xf numFmtId="0" fontId="0" fillId="0" borderId="89" xfId="0" applyFont="1" applyBorder="1" applyAlignment="1" applyProtection="1">
      <alignment horizontal="left" wrapText="1"/>
      <protection locked="0"/>
    </xf>
    <xf numFmtId="0" fontId="0" fillId="0" borderId="90" xfId="0" applyFont="1" applyBorder="1" applyAlignment="1" applyProtection="1">
      <alignment horizontal="left" wrapText="1"/>
      <protection locked="0"/>
    </xf>
    <xf numFmtId="0" fontId="0" fillId="0" borderId="91" xfId="0" applyFont="1" applyBorder="1" applyAlignment="1" applyProtection="1">
      <alignment horizontal="left" wrapText="1"/>
      <protection locked="0"/>
    </xf>
    <xf numFmtId="0" fontId="31" fillId="0" borderId="15" xfId="0" applyFont="1" applyBorder="1" applyAlignment="1" applyProtection="1">
      <alignment horizontal="left" wrapText="1"/>
      <protection locked="0"/>
    </xf>
    <xf numFmtId="0" fontId="31" fillId="0" borderId="16" xfId="0" applyFont="1" applyBorder="1" applyAlignment="1" applyProtection="1">
      <alignment horizontal="left" wrapText="1"/>
      <protection locked="0"/>
    </xf>
    <xf numFmtId="0" fontId="12" fillId="6" borderId="86" xfId="0" applyFont="1" applyFill="1" applyBorder="1" applyAlignment="1" applyProtection="1">
      <alignment horizontal="left" wrapText="1"/>
      <protection locked="0"/>
    </xf>
    <xf numFmtId="0" fontId="12" fillId="6" borderId="87" xfId="0" applyFont="1" applyFill="1" applyBorder="1" applyAlignment="1" applyProtection="1">
      <alignment horizontal="left" wrapText="1"/>
      <protection locked="0"/>
    </xf>
    <xf numFmtId="0" fontId="12" fillId="6" borderId="88" xfId="0" applyFont="1" applyFill="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7" fillId="5" borderId="0" xfId="0" applyFont="1" applyFill="1" applyBorder="1" applyAlignment="1" applyProtection="1">
      <protection locked="0"/>
    </xf>
    <xf numFmtId="0" fontId="12" fillId="6" borderId="94" xfId="0" applyFont="1" applyFill="1" applyBorder="1" applyAlignment="1" applyProtection="1">
      <alignment horizontal="left" vertical="center"/>
      <protection locked="0"/>
    </xf>
    <xf numFmtId="0" fontId="31" fillId="0" borderId="14" xfId="0" applyFont="1" applyBorder="1" applyAlignment="1" applyProtection="1">
      <alignment horizontal="left" wrapText="1"/>
      <protection locked="0"/>
    </xf>
    <xf numFmtId="0" fontId="12" fillId="6" borderId="95" xfId="0" applyFont="1" applyFill="1" applyBorder="1" applyAlignment="1" applyProtection="1">
      <alignment horizontal="left" vertical="center" wrapText="1"/>
      <protection locked="0"/>
    </xf>
    <xf numFmtId="0" fontId="12" fillId="6" borderId="96" xfId="0" applyFont="1" applyFill="1" applyBorder="1" applyAlignment="1" applyProtection="1">
      <alignment horizontal="left" vertical="center" wrapText="1"/>
      <protection locked="0"/>
    </xf>
    <xf numFmtId="0" fontId="12" fillId="6" borderId="97" xfId="0" applyFont="1" applyFill="1" applyBorder="1" applyAlignment="1" applyProtection="1">
      <alignment horizontal="left" vertical="center" wrapText="1"/>
      <protection locked="0"/>
    </xf>
  </cellXfs>
  <cellStyles count="8">
    <cellStyle name="Normal" xfId="0" builtinId="0"/>
    <cellStyle name="Normal_lu_eros_tot_23" xfId="1"/>
    <cellStyle name="Normal_lu_land_tot_21" xfId="2"/>
    <cellStyle name="Normal_R1" xfId="3"/>
    <cellStyle name="Normal_R2" xfId="4"/>
    <cellStyle name="Normal_R3" xfId="5"/>
    <cellStyle name="Normal_R4" xfId="6"/>
    <cellStyle name="Normal_R6" xfId="7"/>
  </cellStyles>
  <dxfs count="37">
    <dxf>
      <font>
        <condense val="0"/>
        <extend val="0"/>
        <color indexed="10"/>
      </font>
    </dxf>
    <dxf>
      <font>
        <strike val="0"/>
        <condense val="0"/>
        <extend val="0"/>
        <color indexed="10"/>
      </font>
    </dxf>
    <dxf>
      <font>
        <b val="0"/>
        <condense val="0"/>
        <extend val="0"/>
        <color indexed="10"/>
      </font>
      <fill>
        <patternFill patternType="none">
          <fgColor indexed="64"/>
          <bgColor indexed="65"/>
        </patternFill>
      </fill>
    </dxf>
    <dxf>
      <font>
        <b val="0"/>
        <i val="0"/>
        <condense val="0"/>
        <extend val="0"/>
        <color indexed="10"/>
      </font>
      <fill>
        <patternFill patternType="none">
          <fgColor indexed="64"/>
          <bgColor indexed="65"/>
        </patternFill>
      </fill>
    </dxf>
    <dxf>
      <font>
        <b val="0"/>
        <condense val="0"/>
        <extend val="0"/>
        <color indexed="10"/>
      </font>
      <fill>
        <patternFill patternType="none">
          <fgColor indexed="64"/>
          <bgColor indexed="65"/>
        </patternFill>
      </fill>
    </dxf>
    <dxf>
      <font>
        <b val="0"/>
        <i val="0"/>
        <condense val="0"/>
        <extend val="0"/>
        <color indexed="10"/>
      </font>
      <fill>
        <patternFill patternType="none">
          <fgColor indexed="64"/>
          <bgColor indexed="65"/>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val="0"/>
        <i val="0"/>
        <condense val="0"/>
        <extend val="0"/>
        <color indexed="10"/>
      </font>
      <fill>
        <patternFill patternType="none">
          <fgColor indexed="64"/>
          <bgColor indexed="65"/>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9"/>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91440</xdr:colOff>
      <xdr:row>0</xdr:row>
      <xdr:rowOff>60960</xdr:rowOff>
    </xdr:from>
    <xdr:to>
      <xdr:col>1</xdr:col>
      <xdr:colOff>914400</xdr:colOff>
      <xdr:row>5</xdr:row>
      <xdr:rowOff>22860</xdr:rowOff>
    </xdr:to>
    <xdr:pic>
      <xdr:nvPicPr>
        <xdr:cNvPr id="1247" name="Graphics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60960"/>
          <a:ext cx="82296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8</xdr:col>
      <xdr:colOff>381000</xdr:colOff>
      <xdr:row>1</xdr:row>
      <xdr:rowOff>7620</xdr:rowOff>
    </xdr:from>
    <xdr:to>
      <xdr:col>9</xdr:col>
      <xdr:colOff>502920</xdr:colOff>
      <xdr:row>5</xdr:row>
      <xdr:rowOff>220980</xdr:rowOff>
    </xdr:to>
    <xdr:pic>
      <xdr:nvPicPr>
        <xdr:cNvPr id="1248" name="une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46620" y="175260"/>
          <a:ext cx="73152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30480</xdr:colOff>
      <xdr:row>29</xdr:row>
      <xdr:rowOff>106680</xdr:rowOff>
    </xdr:from>
    <xdr:to>
      <xdr:col>28</xdr:col>
      <xdr:colOff>91440</xdr:colOff>
      <xdr:row>29</xdr:row>
      <xdr:rowOff>106680</xdr:rowOff>
    </xdr:to>
    <xdr:sp macro="" textlink="">
      <xdr:nvSpPr>
        <xdr:cNvPr id="6757" name="Line 44"/>
        <xdr:cNvSpPr>
          <a:spLocks noChangeShapeType="1"/>
        </xdr:cNvSpPr>
      </xdr:nvSpPr>
      <xdr:spPr bwMode="auto">
        <a:xfrm>
          <a:off x="4587240" y="7223760"/>
          <a:ext cx="170688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381000</xdr:colOff>
      <xdr:row>26</xdr:row>
      <xdr:rowOff>15240</xdr:rowOff>
    </xdr:from>
    <xdr:to>
      <xdr:col>23</xdr:col>
      <xdr:colOff>76200</xdr:colOff>
      <xdr:row>31</xdr:row>
      <xdr:rowOff>0</xdr:rowOff>
    </xdr:to>
    <xdr:sp macro="" textlink="">
      <xdr:nvSpPr>
        <xdr:cNvPr id="6758" name="AutoShape 41"/>
        <xdr:cNvSpPr>
          <a:spLocks noChangeArrowheads="1"/>
        </xdr:cNvSpPr>
      </xdr:nvSpPr>
      <xdr:spPr bwMode="auto">
        <a:xfrm>
          <a:off x="4351020" y="6210300"/>
          <a:ext cx="281940" cy="1310640"/>
        </a:xfrm>
        <a:prstGeom prst="downArrow">
          <a:avLst>
            <a:gd name="adj1" fmla="val 50000"/>
            <a:gd name="adj2" fmla="val 116216"/>
          </a:avLst>
        </a:prstGeom>
        <a:solidFill>
          <a:srgbClr val="FFFFFF"/>
        </a:solidFill>
        <a:ln w="9525">
          <a:solidFill>
            <a:srgbClr val="000000"/>
          </a:solidFill>
          <a:miter lim="800000"/>
          <a:headEnd/>
          <a:tailEnd/>
        </a:ln>
      </xdr:spPr>
    </xdr:sp>
    <xdr:clientData/>
  </xdr:twoCellAnchor>
  <xdr:twoCellAnchor>
    <xdr:from>
      <xdr:col>4</xdr:col>
      <xdr:colOff>7620</xdr:colOff>
      <xdr:row>27</xdr:row>
      <xdr:rowOff>129540</xdr:rowOff>
    </xdr:from>
    <xdr:to>
      <xdr:col>21</xdr:col>
      <xdr:colOff>449580</xdr:colOff>
      <xdr:row>27</xdr:row>
      <xdr:rowOff>129540</xdr:rowOff>
    </xdr:to>
    <xdr:sp macro="" textlink="">
      <xdr:nvSpPr>
        <xdr:cNvPr id="6759" name="Line 42"/>
        <xdr:cNvSpPr>
          <a:spLocks noChangeShapeType="1"/>
        </xdr:cNvSpPr>
      </xdr:nvSpPr>
      <xdr:spPr bwMode="auto">
        <a:xfrm flipV="1">
          <a:off x="2819400" y="6553200"/>
          <a:ext cx="160020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30480</xdr:colOff>
      <xdr:row>29</xdr:row>
      <xdr:rowOff>91440</xdr:rowOff>
    </xdr:from>
    <xdr:to>
      <xdr:col>21</xdr:col>
      <xdr:colOff>449580</xdr:colOff>
      <xdr:row>29</xdr:row>
      <xdr:rowOff>91440</xdr:rowOff>
    </xdr:to>
    <xdr:sp macro="" textlink="">
      <xdr:nvSpPr>
        <xdr:cNvPr id="6760" name="Line 43"/>
        <xdr:cNvSpPr>
          <a:spLocks noChangeShapeType="1"/>
        </xdr:cNvSpPr>
      </xdr:nvSpPr>
      <xdr:spPr bwMode="auto">
        <a:xfrm flipV="1">
          <a:off x="2842260" y="7208520"/>
          <a:ext cx="157734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30480</xdr:colOff>
      <xdr:row>27</xdr:row>
      <xdr:rowOff>129540</xdr:rowOff>
    </xdr:from>
    <xdr:to>
      <xdr:col>29</xdr:col>
      <xdr:colOff>7620</xdr:colOff>
      <xdr:row>27</xdr:row>
      <xdr:rowOff>144780</xdr:rowOff>
    </xdr:to>
    <xdr:sp macro="" textlink="">
      <xdr:nvSpPr>
        <xdr:cNvPr id="6761" name="Line 45"/>
        <xdr:cNvSpPr>
          <a:spLocks noChangeShapeType="1"/>
        </xdr:cNvSpPr>
      </xdr:nvSpPr>
      <xdr:spPr bwMode="auto">
        <a:xfrm flipV="1">
          <a:off x="4587240" y="6553200"/>
          <a:ext cx="1737360" cy="1524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unstats.un.org/unsd/cr/registry/regcst.asp?Cl=27"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unstats.un.org/unsd/cr/registry/regcst.asp?Cl=27"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L53"/>
  <sheetViews>
    <sheetView showGridLines="0" showRowColHeaders="0" zoomScaleNormal="85" workbookViewId="0">
      <selection activeCell="K9" sqref="K9"/>
    </sheetView>
  </sheetViews>
  <sheetFormatPr defaultRowHeight="12.75" x14ac:dyDescent="0.2"/>
  <cols>
    <col min="1" max="1" width="2.28515625" customWidth="1"/>
    <col min="2" max="2" width="18.85546875" customWidth="1"/>
    <col min="3" max="3" width="28.28515625" customWidth="1"/>
    <col min="4" max="4" width="11" customWidth="1"/>
    <col min="5" max="5" width="12.85546875" customWidth="1"/>
  </cols>
  <sheetData>
    <row r="1" spans="2:12" x14ac:dyDescent="0.2">
      <c r="L1" s="1"/>
    </row>
    <row r="2" spans="2:12" x14ac:dyDescent="0.2">
      <c r="L2" s="1"/>
    </row>
    <row r="3" spans="2:12" x14ac:dyDescent="0.2">
      <c r="L3" s="1"/>
    </row>
    <row r="4" spans="2:12" x14ac:dyDescent="0.2">
      <c r="L4" s="1"/>
    </row>
    <row r="5" spans="2:12" ht="11.25" customHeight="1" x14ac:dyDescent="0.2">
      <c r="L5" s="1"/>
    </row>
    <row r="6" spans="2:12" ht="21.75" customHeight="1" x14ac:dyDescent="0.2">
      <c r="B6" s="616" t="s">
        <v>193</v>
      </c>
      <c r="L6" s="1"/>
    </row>
    <row r="7" spans="2:12" ht="6.75" customHeight="1" x14ac:dyDescent="0.2">
      <c r="L7" s="1"/>
    </row>
    <row r="8" spans="2:12" ht="14.25" customHeight="1" x14ac:dyDescent="0.25">
      <c r="B8" s="789" t="s">
        <v>167</v>
      </c>
      <c r="C8" s="789"/>
      <c r="D8" s="789"/>
      <c r="E8" s="789"/>
      <c r="F8" s="789"/>
      <c r="G8" s="789"/>
      <c r="H8" s="789"/>
      <c r="I8" s="789"/>
      <c r="J8" s="789"/>
      <c r="L8" s="1"/>
    </row>
    <row r="9" spans="2:12" ht="24.75" customHeight="1" x14ac:dyDescent="0.3">
      <c r="B9" s="790" t="s">
        <v>267</v>
      </c>
      <c r="C9" s="790"/>
      <c r="D9" s="790"/>
      <c r="E9" s="790"/>
      <c r="F9" s="790"/>
      <c r="G9" s="790"/>
      <c r="H9" s="790"/>
      <c r="I9" s="790"/>
      <c r="J9" s="790"/>
      <c r="L9" s="1"/>
    </row>
    <row r="10" spans="2:12" x14ac:dyDescent="0.2">
      <c r="B10" s="2"/>
      <c r="L10" s="1"/>
    </row>
    <row r="11" spans="2:12" ht="18" x14ac:dyDescent="0.25">
      <c r="B11" s="3" t="s">
        <v>83</v>
      </c>
      <c r="K11" s="1"/>
      <c r="L11" s="1"/>
    </row>
    <row r="12" spans="2:12" ht="21" customHeight="1" x14ac:dyDescent="0.3">
      <c r="B12" s="4"/>
      <c r="C12" s="5"/>
    </row>
    <row r="13" spans="2:12" s="6" customFormat="1" ht="18" x14ac:dyDescent="0.2">
      <c r="B13" s="792" t="s">
        <v>84</v>
      </c>
      <c r="C13" s="792"/>
      <c r="D13" s="792"/>
      <c r="E13" s="792"/>
      <c r="F13" s="792"/>
      <c r="G13" s="792"/>
      <c r="H13" s="792"/>
      <c r="I13" s="792"/>
      <c r="J13" s="792"/>
    </row>
    <row r="14" spans="2:12" ht="15.75" x14ac:dyDescent="0.25">
      <c r="F14" s="7"/>
      <c r="G14" s="2"/>
      <c r="H14" s="2"/>
      <c r="I14" s="2"/>
      <c r="J14" s="2"/>
      <c r="K14" s="2"/>
    </row>
    <row r="15" spans="2:12" ht="15.75" customHeight="1" x14ac:dyDescent="0.25">
      <c r="B15" s="8" t="s">
        <v>85</v>
      </c>
      <c r="C15" s="793" t="s">
        <v>86</v>
      </c>
      <c r="D15" s="793"/>
      <c r="E15" s="793"/>
      <c r="F15" s="793"/>
      <c r="G15" s="793"/>
      <c r="H15" s="793"/>
      <c r="I15" s="793"/>
      <c r="J15" s="793"/>
      <c r="K15" s="2"/>
    </row>
    <row r="16" spans="2:12" ht="7.5" customHeight="1" x14ac:dyDescent="0.25">
      <c r="B16" s="9"/>
      <c r="C16" s="37"/>
      <c r="D16" s="103"/>
      <c r="E16" s="103"/>
      <c r="F16" s="93"/>
      <c r="G16" s="103"/>
      <c r="H16" s="103"/>
      <c r="I16" s="103"/>
      <c r="J16" s="103"/>
      <c r="K16" s="2"/>
    </row>
    <row r="17" spans="2:11" ht="15.75" x14ac:dyDescent="0.25">
      <c r="B17" s="9" t="s">
        <v>87</v>
      </c>
      <c r="C17" s="249" t="s">
        <v>88</v>
      </c>
      <c r="D17" s="93"/>
      <c r="E17" s="1"/>
      <c r="F17" s="93"/>
      <c r="G17" s="103"/>
      <c r="H17" s="103"/>
      <c r="I17" s="103"/>
      <c r="J17" s="103"/>
      <c r="K17" s="2"/>
    </row>
    <row r="18" spans="2:11" ht="7.5" customHeight="1" x14ac:dyDescent="0.25">
      <c r="B18" s="9"/>
      <c r="C18" s="37"/>
      <c r="D18" s="93"/>
      <c r="E18" s="1"/>
      <c r="F18" s="93"/>
      <c r="G18" s="103"/>
      <c r="H18" s="103"/>
      <c r="I18" s="103"/>
      <c r="J18" s="103"/>
      <c r="K18" s="2"/>
    </row>
    <row r="19" spans="2:11" ht="15.75" x14ac:dyDescent="0.25">
      <c r="B19" s="617" t="s">
        <v>89</v>
      </c>
      <c r="C19" s="618" t="s">
        <v>153</v>
      </c>
      <c r="D19" s="619"/>
      <c r="E19" s="318"/>
      <c r="F19" s="93"/>
      <c r="G19" s="103"/>
      <c r="H19" s="103"/>
      <c r="I19" s="103"/>
      <c r="J19" s="103"/>
      <c r="K19" s="2"/>
    </row>
    <row r="20" spans="2:11" ht="7.5" customHeight="1" x14ac:dyDescent="0.25">
      <c r="B20" s="617"/>
      <c r="C20" s="620"/>
      <c r="D20" s="619"/>
      <c r="E20" s="318"/>
      <c r="F20" s="93"/>
      <c r="G20" s="103"/>
      <c r="H20" s="103"/>
      <c r="I20" s="103"/>
      <c r="J20" s="103"/>
      <c r="K20" s="2"/>
    </row>
    <row r="21" spans="2:11" ht="15.75" x14ac:dyDescent="0.25">
      <c r="B21" s="617" t="s">
        <v>90</v>
      </c>
      <c r="C21" s="618" t="s">
        <v>92</v>
      </c>
      <c r="D21" s="619"/>
      <c r="E21" s="318"/>
      <c r="F21" s="93"/>
      <c r="G21" s="103"/>
      <c r="H21" s="103"/>
      <c r="I21" s="103"/>
      <c r="J21" s="103"/>
      <c r="K21" s="2"/>
    </row>
    <row r="22" spans="2:11" ht="7.5" customHeight="1" x14ac:dyDescent="0.25">
      <c r="B22" s="617"/>
      <c r="C22" s="620"/>
      <c r="D22" s="619"/>
      <c r="E22" s="318"/>
      <c r="F22" s="93"/>
      <c r="G22" s="103"/>
      <c r="H22" s="103"/>
      <c r="I22" s="103"/>
      <c r="J22" s="103"/>
      <c r="K22" s="2"/>
    </row>
    <row r="23" spans="2:11" s="2" customFormat="1" ht="15.75" customHeight="1" x14ac:dyDescent="0.25">
      <c r="B23" s="617" t="s">
        <v>91</v>
      </c>
      <c r="C23" s="618" t="s">
        <v>93</v>
      </c>
      <c r="D23" s="619"/>
      <c r="E23" s="318"/>
      <c r="F23" s="93"/>
      <c r="G23" s="103"/>
      <c r="H23" s="103"/>
      <c r="I23" s="103"/>
      <c r="J23" s="103"/>
    </row>
    <row r="24" spans="2:11" ht="7.5" customHeight="1" x14ac:dyDescent="0.25">
      <c r="B24" s="617"/>
      <c r="C24" s="620"/>
      <c r="D24" s="619"/>
      <c r="E24" s="318"/>
      <c r="F24" s="93"/>
      <c r="G24" s="103"/>
      <c r="H24" s="103"/>
      <c r="I24" s="103"/>
      <c r="J24" s="103"/>
      <c r="K24" s="2"/>
    </row>
    <row r="25" spans="2:11" ht="15.75" customHeight="1" x14ac:dyDescent="0.25">
      <c r="B25" s="617" t="s">
        <v>57</v>
      </c>
      <c r="C25" s="791" t="s">
        <v>94</v>
      </c>
      <c r="D25" s="791"/>
      <c r="E25" s="791"/>
      <c r="F25" s="791"/>
      <c r="G25" s="103"/>
      <c r="H25" s="103"/>
      <c r="I25" s="103"/>
      <c r="J25" s="103"/>
      <c r="K25" s="2"/>
    </row>
    <row r="26" spans="2:11" ht="7.5" customHeight="1" x14ac:dyDescent="0.25">
      <c r="B26" s="617"/>
      <c r="C26" s="620"/>
      <c r="D26" s="619"/>
      <c r="E26" s="318"/>
      <c r="F26" s="93"/>
      <c r="G26" s="103"/>
      <c r="H26" s="103"/>
      <c r="I26" s="103"/>
      <c r="J26" s="103"/>
      <c r="K26" s="2"/>
    </row>
    <row r="27" spans="2:11" ht="15.75" x14ac:dyDescent="0.25">
      <c r="B27" s="617" t="s">
        <v>95</v>
      </c>
      <c r="C27" s="618" t="s">
        <v>194</v>
      </c>
      <c r="D27" s="619"/>
      <c r="E27" s="318"/>
      <c r="F27" s="93"/>
      <c r="G27" s="103"/>
      <c r="H27" s="103"/>
      <c r="I27" s="103"/>
      <c r="J27" s="103"/>
      <c r="K27" s="2"/>
    </row>
    <row r="28" spans="2:11" ht="7.5" customHeight="1" x14ac:dyDescent="0.2">
      <c r="C28" s="1"/>
      <c r="D28" s="1"/>
      <c r="E28" s="1"/>
      <c r="F28" s="1"/>
      <c r="G28" s="1"/>
      <c r="H28" s="1"/>
      <c r="I28" s="1"/>
      <c r="J28" s="1"/>
    </row>
    <row r="29" spans="2:11" ht="16.5" customHeight="1" x14ac:dyDescent="0.25">
      <c r="B29" s="12" t="s">
        <v>96</v>
      </c>
      <c r="C29" s="250" t="s">
        <v>172</v>
      </c>
      <c r="D29" s="251"/>
      <c r="E29" s="251"/>
      <c r="F29" s="92"/>
      <c r="G29" s="251"/>
      <c r="H29" s="251"/>
      <c r="I29" s="251"/>
      <c r="J29" s="251"/>
      <c r="K29" s="2"/>
    </row>
    <row r="30" spans="2:11" x14ac:dyDescent="0.2">
      <c r="K30" s="2"/>
    </row>
    <row r="31" spans="2:11" x14ac:dyDescent="0.2">
      <c r="K31" s="2"/>
    </row>
    <row r="32" spans="2:11" x14ac:dyDescent="0.2">
      <c r="K32" s="2"/>
    </row>
    <row r="33" spans="2:11" ht="30.75" customHeight="1" x14ac:dyDescent="0.2">
      <c r="C33" s="13"/>
      <c r="K33" s="2"/>
    </row>
    <row r="34" spans="2:11" ht="31.5" customHeight="1" x14ac:dyDescent="0.2">
      <c r="C34" s="13"/>
      <c r="K34" s="2"/>
    </row>
    <row r="35" spans="2:11" ht="31.5" customHeight="1" x14ac:dyDescent="0.2">
      <c r="K35" s="2"/>
    </row>
    <row r="36" spans="2:11" ht="31.5" customHeight="1" x14ac:dyDescent="0.2">
      <c r="C36" s="13"/>
      <c r="K36" s="2"/>
    </row>
    <row r="37" spans="2:11" x14ac:dyDescent="0.2">
      <c r="K37" s="2"/>
    </row>
    <row r="38" spans="2:11" ht="14.25" x14ac:dyDescent="0.2">
      <c r="C38" s="10"/>
      <c r="K38" s="2"/>
    </row>
    <row r="39" spans="2:11" ht="31.5" customHeight="1" x14ac:dyDescent="0.2">
      <c r="K39" s="2"/>
    </row>
    <row r="40" spans="2:11" ht="44.25" customHeight="1" x14ac:dyDescent="0.2">
      <c r="C40" s="10"/>
      <c r="K40" s="2"/>
    </row>
    <row r="41" spans="2:11" ht="14.25" x14ac:dyDescent="0.2">
      <c r="C41" s="10"/>
      <c r="K41" s="2"/>
    </row>
    <row r="42" spans="2:11" ht="14.25" x14ac:dyDescent="0.2">
      <c r="C42" s="10"/>
      <c r="K42" s="2"/>
    </row>
    <row r="43" spans="2:11" ht="14.25" x14ac:dyDescent="0.2">
      <c r="C43" s="10"/>
      <c r="K43" s="2"/>
    </row>
    <row r="44" spans="2:11" ht="31.5" customHeight="1" x14ac:dyDescent="0.2">
      <c r="C44" s="10"/>
      <c r="K44" s="2"/>
    </row>
    <row r="45" spans="2:11" ht="31.5" customHeight="1" x14ac:dyDescent="0.2">
      <c r="K45" s="2"/>
    </row>
    <row r="46" spans="2:11" ht="31.5" customHeight="1" x14ac:dyDescent="0.2">
      <c r="C46" s="14"/>
      <c r="K46" s="2"/>
    </row>
    <row r="47" spans="2:11" ht="14.25" x14ac:dyDescent="0.2">
      <c r="C47" s="14"/>
      <c r="K47" s="2"/>
    </row>
    <row r="48" spans="2:11" ht="15.75" x14ac:dyDescent="0.25">
      <c r="B48" s="7"/>
      <c r="C48" s="14"/>
      <c r="D48" s="7"/>
      <c r="F48" s="7"/>
      <c r="G48" s="2"/>
      <c r="H48" s="2"/>
      <c r="I48" s="2"/>
      <c r="J48" s="2"/>
      <c r="K48" s="2"/>
    </row>
    <row r="49" spans="3:11" ht="15.75" x14ac:dyDescent="0.25">
      <c r="C49" s="14"/>
      <c r="D49" s="7"/>
      <c r="F49" s="7"/>
      <c r="G49" s="2"/>
      <c r="H49" s="2"/>
      <c r="I49" s="2"/>
      <c r="J49" s="2"/>
      <c r="K49" s="2"/>
    </row>
    <row r="50" spans="3:11" x14ac:dyDescent="0.2">
      <c r="C50" s="15"/>
    </row>
    <row r="51" spans="3:11" x14ac:dyDescent="0.2">
      <c r="C51" s="15"/>
    </row>
    <row r="52" spans="3:11" x14ac:dyDescent="0.2">
      <c r="C52" s="15"/>
    </row>
    <row r="53" spans="3:11" x14ac:dyDescent="0.2">
      <c r="C53" s="15"/>
    </row>
  </sheetData>
  <customSheetViews>
    <customSheetView guid="{F9B2AFCD-706F-4A95-97DA-6EDAA648AEE9}" showPageBreaks="1" showRuler="0">
      <selection activeCell="G10" sqref="G10"/>
      <pageMargins left="0.74791666666666667" right="0.85" top="0.98402777777777783" bottom="0.98402777777777783" header="0.51180555555555562" footer="0.51180555555555562"/>
      <printOptions horizontalCentered="1"/>
      <pageSetup paperSize="9" firstPageNumber="0" orientation="landscape" horizontalDpi="300" verticalDpi="300" r:id="rId1"/>
      <headerFooter alignWithMargins="0"/>
    </customSheetView>
  </customSheetViews>
  <mergeCells count="5">
    <mergeCell ref="B8:J8"/>
    <mergeCell ref="B9:J9"/>
    <mergeCell ref="C25:F25"/>
    <mergeCell ref="B13:J13"/>
    <mergeCell ref="C15:J15"/>
  </mergeCells>
  <phoneticPr fontId="19" type="noConversion"/>
  <printOptions horizontalCentered="1"/>
  <pageMargins left="0.74791666666666701" right="0.85" top="0.98402777777777795" bottom="0.98402777777777795" header="0.51180555555555596" footer="0.51180555555555596"/>
  <pageSetup paperSize="9" firstPageNumber="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M107"/>
  <sheetViews>
    <sheetView showGridLines="0" zoomScaleNormal="100" zoomScaleSheetLayoutView="100" workbookViewId="0">
      <selection activeCell="H53" sqref="H53"/>
    </sheetView>
  </sheetViews>
  <sheetFormatPr defaultColWidth="9.140625" defaultRowHeight="12.75" x14ac:dyDescent="0.2"/>
  <cols>
    <col min="1" max="1" width="2.42578125" style="16" customWidth="1"/>
    <col min="2" max="2" width="10.85546875" style="16" customWidth="1"/>
    <col min="3" max="3" width="19.28515625" style="16" customWidth="1"/>
    <col min="4" max="4" width="13" style="16" customWidth="1"/>
    <col min="5" max="5" width="16.85546875" style="16" customWidth="1"/>
    <col min="6" max="6" width="6.7109375" style="16" customWidth="1"/>
    <col min="7" max="7" width="7.85546875" style="16" customWidth="1"/>
    <col min="8" max="8" width="8" style="16" customWidth="1"/>
    <col min="9" max="9" width="7.5703125" style="16" customWidth="1"/>
    <col min="10" max="10" width="24.5703125" style="16" customWidth="1"/>
    <col min="11" max="11" width="18" style="16" customWidth="1"/>
    <col min="12" max="12" width="9.140625" style="16"/>
    <col min="13" max="13" width="9.140625" style="469"/>
    <col min="14" max="16384" width="9.140625" style="16"/>
  </cols>
  <sheetData>
    <row r="1" spans="2:13" ht="15.75" x14ac:dyDescent="0.25">
      <c r="B1" s="810" t="s">
        <v>83</v>
      </c>
      <c r="C1" s="810"/>
      <c r="D1" s="17"/>
      <c r="E1" s="17"/>
      <c r="F1" s="17"/>
      <c r="G1" s="17"/>
      <c r="H1" s="17"/>
      <c r="I1" s="17"/>
      <c r="J1" s="17"/>
      <c r="K1" s="17"/>
    </row>
    <row r="2" spans="2:13" ht="15.75" customHeight="1" x14ac:dyDescent="0.2">
      <c r="B2" s="25"/>
      <c r="C2" s="24"/>
      <c r="D2" s="25"/>
      <c r="E2" s="24"/>
      <c r="F2" s="25"/>
      <c r="G2" s="24"/>
      <c r="H2" s="25"/>
      <c r="I2" s="24"/>
      <c r="J2" s="25"/>
      <c r="K2" s="24"/>
    </row>
    <row r="3" spans="2:13" ht="18" x14ac:dyDescent="0.2">
      <c r="B3" s="811" t="s">
        <v>97</v>
      </c>
      <c r="C3" s="811"/>
      <c r="D3" s="811"/>
      <c r="E3" s="811"/>
      <c r="F3" s="811"/>
      <c r="G3" s="811"/>
      <c r="H3" s="811"/>
      <c r="I3" s="811"/>
      <c r="J3" s="811"/>
      <c r="K3" s="811"/>
    </row>
    <row r="4" spans="2:13" ht="15" x14ac:dyDescent="0.25">
      <c r="C4" s="19"/>
    </row>
    <row r="5" spans="2:13" ht="15.75" x14ac:dyDescent="0.25">
      <c r="B5" s="802" t="s">
        <v>98</v>
      </c>
      <c r="C5" s="802"/>
      <c r="D5" s="802"/>
      <c r="E5" s="802"/>
      <c r="F5" s="802"/>
      <c r="G5" s="802"/>
      <c r="H5" s="802"/>
      <c r="I5" s="802"/>
      <c r="J5" s="802"/>
      <c r="K5" s="802"/>
      <c r="M5" s="73"/>
    </row>
    <row r="6" spans="2:13" ht="9.9499999999999993" customHeight="1" x14ac:dyDescent="0.25">
      <c r="B6" s="20"/>
      <c r="C6" s="21"/>
      <c r="D6" s="7"/>
      <c r="F6" s="7"/>
      <c r="G6" s="22"/>
      <c r="H6" s="22"/>
      <c r="I6" s="22"/>
      <c r="J6" s="22"/>
      <c r="M6" s="73"/>
    </row>
    <row r="7" spans="2:13" ht="39" customHeight="1" x14ac:dyDescent="0.2">
      <c r="B7" s="812" t="s">
        <v>169</v>
      </c>
      <c r="C7" s="813"/>
      <c r="D7" s="813"/>
      <c r="E7" s="813"/>
      <c r="F7" s="813"/>
      <c r="G7" s="813"/>
      <c r="H7" s="813"/>
      <c r="I7" s="813"/>
      <c r="J7" s="813"/>
      <c r="K7" s="813"/>
    </row>
    <row r="8" spans="2:13" ht="6" customHeight="1" x14ac:dyDescent="0.25">
      <c r="B8" s="20"/>
      <c r="C8" s="21"/>
      <c r="D8" s="7"/>
      <c r="F8" s="7"/>
      <c r="G8" s="22"/>
      <c r="H8" s="22"/>
      <c r="I8" s="22"/>
      <c r="J8" s="22"/>
    </row>
    <row r="9" spans="2:13" ht="38.25" customHeight="1" x14ac:dyDescent="0.2">
      <c r="B9" s="800" t="s">
        <v>6</v>
      </c>
      <c r="C9" s="800"/>
      <c r="D9" s="800"/>
      <c r="E9" s="800"/>
      <c r="F9" s="800"/>
      <c r="G9" s="800"/>
      <c r="H9" s="800"/>
      <c r="I9" s="800"/>
      <c r="J9" s="800"/>
      <c r="K9" s="800"/>
    </row>
    <row r="10" spans="2:13" ht="6" customHeight="1" x14ac:dyDescent="0.2">
      <c r="B10" s="621"/>
      <c r="C10" s="621"/>
      <c r="D10" s="621"/>
      <c r="E10" s="621"/>
      <c r="F10" s="621"/>
      <c r="G10" s="621"/>
      <c r="H10" s="621"/>
      <c r="I10" s="621"/>
      <c r="J10" s="621"/>
      <c r="K10" s="621"/>
    </row>
    <row r="11" spans="2:13" ht="26.25" customHeight="1" x14ac:dyDescent="0.2">
      <c r="B11" s="800" t="s">
        <v>271</v>
      </c>
      <c r="C11" s="800"/>
      <c r="D11" s="800"/>
      <c r="E11" s="800"/>
      <c r="F11" s="800"/>
      <c r="G11" s="800"/>
      <c r="H11" s="800"/>
      <c r="I11" s="800"/>
      <c r="J11" s="800"/>
      <c r="K11" s="800"/>
    </row>
    <row r="12" spans="2:13" ht="6" customHeight="1" x14ac:dyDescent="0.2">
      <c r="B12" s="621"/>
      <c r="C12" s="621"/>
      <c r="D12" s="621"/>
      <c r="E12" s="621"/>
      <c r="F12" s="621"/>
      <c r="G12" s="621"/>
      <c r="H12" s="621"/>
      <c r="I12" s="621"/>
      <c r="J12" s="621"/>
      <c r="K12" s="621"/>
    </row>
    <row r="13" spans="2:13" ht="15" customHeight="1" x14ac:dyDescent="0.2">
      <c r="B13" s="800" t="s">
        <v>101</v>
      </c>
      <c r="C13" s="800"/>
      <c r="D13" s="800"/>
      <c r="E13" s="800"/>
      <c r="F13" s="800"/>
      <c r="G13" s="800"/>
      <c r="H13" s="800"/>
      <c r="I13" s="800"/>
      <c r="J13" s="800"/>
      <c r="K13" s="800"/>
    </row>
    <row r="14" spans="2:13" ht="6" customHeight="1" x14ac:dyDescent="0.2">
      <c r="B14" s="621"/>
      <c r="C14" s="621"/>
      <c r="D14" s="621"/>
      <c r="E14" s="621"/>
      <c r="F14" s="621"/>
      <c r="G14" s="621"/>
      <c r="H14" s="621"/>
      <c r="I14" s="621"/>
      <c r="J14" s="621"/>
      <c r="K14" s="621"/>
    </row>
    <row r="15" spans="2:13" ht="26.25" customHeight="1" x14ac:dyDescent="0.2">
      <c r="B15" s="799" t="s">
        <v>257</v>
      </c>
      <c r="C15" s="799"/>
      <c r="D15" s="799"/>
      <c r="E15" s="799"/>
      <c r="F15" s="799"/>
      <c r="G15" s="799"/>
      <c r="H15" s="799"/>
      <c r="I15" s="799"/>
      <c r="J15" s="799"/>
      <c r="K15" s="799"/>
    </row>
    <row r="16" spans="2:13" ht="6.75" customHeight="1" x14ac:dyDescent="0.25">
      <c r="B16" s="627"/>
      <c r="C16" s="628"/>
      <c r="D16" s="93"/>
      <c r="E16" s="624"/>
      <c r="F16" s="93"/>
      <c r="G16" s="625"/>
      <c r="H16" s="625"/>
      <c r="I16" s="625"/>
      <c r="J16" s="625"/>
      <c r="K16" s="624"/>
    </row>
    <row r="17" spans="2:13" ht="27" customHeight="1" x14ac:dyDescent="0.2">
      <c r="B17" s="800" t="s">
        <v>99</v>
      </c>
      <c r="C17" s="800"/>
      <c r="D17" s="800"/>
      <c r="E17" s="800"/>
      <c r="F17" s="800"/>
      <c r="G17" s="800"/>
      <c r="H17" s="800"/>
      <c r="I17" s="800"/>
      <c r="J17" s="800"/>
      <c r="K17" s="800"/>
    </row>
    <row r="18" spans="2:13" ht="15.75" customHeight="1" x14ac:dyDescent="0.2">
      <c r="B18" s="622" t="s">
        <v>180</v>
      </c>
      <c r="C18" s="623"/>
      <c r="D18" s="252"/>
      <c r="E18" s="624"/>
      <c r="F18" s="252"/>
      <c r="G18" s="625"/>
      <c r="H18" s="625"/>
      <c r="I18" s="625"/>
      <c r="J18" s="625"/>
      <c r="K18" s="624"/>
    </row>
    <row r="19" spans="2:13" ht="15.75" customHeight="1" x14ac:dyDescent="0.2">
      <c r="B19" s="622" t="s">
        <v>182</v>
      </c>
      <c r="C19" s="623"/>
      <c r="D19" s="252"/>
      <c r="E19" s="624"/>
      <c r="F19" s="252"/>
      <c r="G19" s="625"/>
      <c r="H19" s="625"/>
      <c r="I19" s="625"/>
      <c r="J19" s="625"/>
      <c r="K19" s="624"/>
    </row>
    <row r="20" spans="2:13" ht="15.75" customHeight="1" x14ac:dyDescent="0.2">
      <c r="B20" s="622" t="s">
        <v>181</v>
      </c>
      <c r="C20" s="623"/>
      <c r="D20" s="626"/>
      <c r="E20" s="626"/>
      <c r="F20" s="626"/>
      <c r="G20" s="626"/>
      <c r="H20" s="626"/>
      <c r="I20" s="626"/>
      <c r="J20" s="626"/>
      <c r="K20" s="626"/>
    </row>
    <row r="21" spans="2:13" ht="6.75" customHeight="1" x14ac:dyDescent="0.2">
      <c r="B21" s="622"/>
      <c r="C21" s="623"/>
      <c r="D21" s="626"/>
      <c r="E21" s="626"/>
      <c r="F21" s="626"/>
      <c r="G21" s="626"/>
      <c r="H21" s="626"/>
      <c r="I21" s="626"/>
      <c r="J21" s="626"/>
      <c r="K21" s="626"/>
    </row>
    <row r="22" spans="2:13" ht="14.25" customHeight="1" x14ac:dyDescent="0.2">
      <c r="B22" s="800" t="s">
        <v>100</v>
      </c>
      <c r="C22" s="800"/>
      <c r="D22" s="800"/>
      <c r="E22" s="800"/>
      <c r="F22" s="800"/>
      <c r="G22" s="800"/>
      <c r="H22" s="800"/>
      <c r="I22" s="800"/>
      <c r="J22" s="800"/>
      <c r="K22" s="800"/>
    </row>
    <row r="23" spans="2:13" ht="12.75" hidden="1" customHeight="1" x14ac:dyDescent="0.2">
      <c r="B23" s="800"/>
      <c r="C23" s="800"/>
      <c r="D23" s="800"/>
      <c r="E23" s="800"/>
      <c r="F23" s="800"/>
      <c r="G23" s="800"/>
      <c r="H23" s="800"/>
      <c r="I23" s="800"/>
      <c r="J23" s="800"/>
      <c r="K23" s="800"/>
    </row>
    <row r="24" spans="2:13" ht="15.75" customHeight="1" x14ac:dyDescent="0.2">
      <c r="B24" s="629" t="s">
        <v>183</v>
      </c>
      <c r="C24" s="623"/>
      <c r="D24" s="629"/>
      <c r="E24" s="623"/>
      <c r="F24" s="629"/>
      <c r="G24" s="623"/>
      <c r="H24" s="629"/>
      <c r="I24" s="623"/>
      <c r="J24" s="629"/>
      <c r="K24" s="623"/>
    </row>
    <row r="25" spans="2:13" ht="15.75" customHeight="1" x14ac:dyDescent="0.2">
      <c r="B25" s="629" t="s">
        <v>184</v>
      </c>
      <c r="C25" s="623"/>
      <c r="D25" s="629"/>
      <c r="E25" s="623"/>
      <c r="F25" s="629"/>
      <c r="G25" s="623"/>
      <c r="H25" s="629"/>
      <c r="I25" s="623"/>
      <c r="J25" s="629"/>
      <c r="K25" s="623"/>
    </row>
    <row r="26" spans="2:13" ht="15.75" customHeight="1" x14ac:dyDescent="0.2">
      <c r="B26" s="629" t="s">
        <v>58</v>
      </c>
      <c r="C26" s="623"/>
      <c r="D26" s="629"/>
      <c r="E26" s="623"/>
      <c r="F26" s="629"/>
      <c r="G26" s="623"/>
      <c r="H26" s="629"/>
      <c r="I26" s="623"/>
      <c r="J26" s="629"/>
      <c r="K26" s="623"/>
    </row>
    <row r="27" spans="2:13" customFormat="1" ht="4.5" customHeight="1" x14ac:dyDescent="0.2">
      <c r="B27" s="630"/>
      <c r="C27" s="630"/>
      <c r="D27" s="630"/>
      <c r="E27" s="630"/>
      <c r="F27" s="630"/>
      <c r="G27" s="630"/>
      <c r="H27" s="630"/>
      <c r="I27" s="630"/>
      <c r="J27" s="630"/>
      <c r="K27" s="630"/>
      <c r="M27" s="73"/>
    </row>
    <row r="28" spans="2:13" s="1" customFormat="1" ht="0.75" customHeight="1" x14ac:dyDescent="0.2">
      <c r="B28" s="804"/>
      <c r="C28" s="804"/>
      <c r="D28" s="804"/>
      <c r="E28" s="814"/>
      <c r="F28" s="814"/>
      <c r="G28" s="814"/>
      <c r="H28" s="814"/>
      <c r="I28" s="630"/>
      <c r="J28" s="630"/>
      <c r="K28" s="630"/>
      <c r="M28" s="471"/>
    </row>
    <row r="29" spans="2:13" s="1" customFormat="1" ht="24.75" hidden="1" customHeight="1" x14ac:dyDescent="0.2">
      <c r="M29" s="471"/>
    </row>
    <row r="30" spans="2:13" ht="27" hidden="1" customHeight="1" x14ac:dyDescent="0.2">
      <c r="B30" s="809"/>
      <c r="C30" s="809"/>
      <c r="D30" s="809"/>
      <c r="E30" s="809"/>
      <c r="F30" s="809"/>
      <c r="G30" s="809"/>
      <c r="H30" s="809"/>
      <c r="I30" s="809"/>
      <c r="J30" s="809"/>
      <c r="K30" s="809"/>
    </row>
    <row r="31" spans="2:13" ht="12.75" hidden="1" customHeight="1" x14ac:dyDescent="0.2">
      <c r="B31" s="815"/>
      <c r="C31" s="815"/>
      <c r="D31" s="815"/>
      <c r="E31" s="815"/>
      <c r="F31" s="815"/>
      <c r="G31" s="815"/>
      <c r="H31" s="815"/>
      <c r="I31" s="815"/>
      <c r="J31" s="815"/>
      <c r="K31" s="815"/>
    </row>
    <row r="32" spans="2:13" ht="28.5" customHeight="1" x14ac:dyDescent="0.2">
      <c r="B32" s="815" t="s">
        <v>272</v>
      </c>
      <c r="C32" s="815"/>
      <c r="D32" s="815"/>
      <c r="E32" s="815"/>
      <c r="F32" s="815"/>
      <c r="G32" s="815"/>
      <c r="H32" s="815"/>
      <c r="I32" s="815"/>
      <c r="J32" s="815"/>
      <c r="K32" s="815"/>
    </row>
    <row r="33" spans="2:13" ht="13.5" customHeight="1" x14ac:dyDescent="0.2">
      <c r="B33" s="26"/>
      <c r="C33" s="27"/>
      <c r="D33" s="27"/>
      <c r="E33" s="27"/>
      <c r="F33" s="27"/>
      <c r="G33" s="27"/>
      <c r="H33" s="27"/>
      <c r="I33" s="27"/>
      <c r="J33" s="27"/>
      <c r="K33" s="27"/>
    </row>
    <row r="34" spans="2:13" ht="17.25" customHeight="1" x14ac:dyDescent="0.25">
      <c r="B34" s="802" t="s">
        <v>102</v>
      </c>
      <c r="C34" s="802"/>
      <c r="D34" s="802"/>
      <c r="E34" s="802"/>
      <c r="F34" s="802"/>
      <c r="G34" s="802"/>
      <c r="H34" s="802"/>
      <c r="I34" s="802"/>
      <c r="J34" s="802"/>
      <c r="K34" s="802"/>
    </row>
    <row r="35" spans="2:13" ht="6" customHeight="1" x14ac:dyDescent="0.25">
      <c r="B35" s="28"/>
      <c r="C35" s="29"/>
      <c r="D35" s="28"/>
      <c r="E35" s="29"/>
      <c r="F35" s="28"/>
      <c r="G35" s="29"/>
      <c r="H35" s="28"/>
      <c r="I35" s="29"/>
      <c r="J35" s="28"/>
      <c r="K35" s="29"/>
    </row>
    <row r="36" spans="2:13" ht="3.95" customHeight="1" x14ac:dyDescent="0.25">
      <c r="B36" s="30"/>
      <c r="C36" s="31"/>
      <c r="D36" s="34"/>
      <c r="E36" s="31"/>
      <c r="F36" s="34"/>
      <c r="G36" s="31"/>
      <c r="H36" s="34"/>
      <c r="I36" s="31"/>
      <c r="J36" s="34"/>
      <c r="K36" s="31"/>
    </row>
    <row r="37" spans="2:13" ht="15.75" customHeight="1" x14ac:dyDescent="0.2">
      <c r="B37" s="279" t="s">
        <v>103</v>
      </c>
      <c r="C37" s="800" t="s">
        <v>258</v>
      </c>
      <c r="D37" s="800"/>
      <c r="E37" s="800"/>
      <c r="F37" s="800"/>
      <c r="G37" s="800"/>
      <c r="H37" s="800"/>
      <c r="I37" s="800"/>
      <c r="J37" s="800"/>
      <c r="K37" s="800"/>
    </row>
    <row r="38" spans="2:13" ht="26.25" customHeight="1" x14ac:dyDescent="0.2">
      <c r="B38" s="279" t="s">
        <v>103</v>
      </c>
      <c r="C38" s="808" t="s">
        <v>274</v>
      </c>
      <c r="D38" s="808"/>
      <c r="E38" s="808"/>
      <c r="F38" s="808"/>
      <c r="G38" s="808"/>
      <c r="H38" s="808"/>
      <c r="I38" s="808"/>
      <c r="J38" s="808"/>
      <c r="K38" s="808"/>
    </row>
    <row r="39" spans="2:13" s="18" customFormat="1" ht="53.25" customHeight="1" x14ac:dyDescent="0.2">
      <c r="B39" s="279" t="s">
        <v>103</v>
      </c>
      <c r="C39" s="808" t="s">
        <v>275</v>
      </c>
      <c r="D39" s="808"/>
      <c r="E39" s="808"/>
      <c r="F39" s="808"/>
      <c r="G39" s="808"/>
      <c r="H39" s="808"/>
      <c r="I39" s="808"/>
      <c r="J39" s="808"/>
      <c r="K39" s="808"/>
      <c r="M39" s="470"/>
    </row>
    <row r="40" spans="2:13" ht="39" customHeight="1" x14ac:dyDescent="0.2">
      <c r="B40" s="278" t="s">
        <v>103</v>
      </c>
      <c r="C40" s="809" t="s">
        <v>259</v>
      </c>
      <c r="D40" s="809"/>
      <c r="E40" s="809"/>
      <c r="F40" s="809"/>
      <c r="G40" s="809"/>
      <c r="H40" s="809"/>
      <c r="I40" s="809"/>
      <c r="J40" s="809"/>
      <c r="K40" s="809"/>
    </row>
    <row r="41" spans="2:13" s="1" customFormat="1" ht="18.75" customHeight="1" x14ac:dyDescent="0.2">
      <c r="B41" s="278" t="s">
        <v>103</v>
      </c>
      <c r="C41" s="804" t="s">
        <v>276</v>
      </c>
      <c r="D41" s="805"/>
      <c r="E41" s="805"/>
      <c r="F41" s="805"/>
      <c r="G41" s="805"/>
      <c r="H41" s="805"/>
      <c r="I41" s="805"/>
      <c r="J41" s="805"/>
      <c r="K41" s="805"/>
      <c r="M41" s="471"/>
    </row>
    <row r="42" spans="2:13" ht="27.75" customHeight="1" x14ac:dyDescent="0.2">
      <c r="B42" s="278" t="s">
        <v>103</v>
      </c>
      <c r="C42" s="807" t="s">
        <v>260</v>
      </c>
      <c r="D42" s="807"/>
      <c r="E42" s="807"/>
      <c r="F42" s="807"/>
      <c r="G42" s="807"/>
      <c r="H42" s="807"/>
      <c r="I42" s="807"/>
      <c r="J42" s="807"/>
      <c r="K42" s="807"/>
    </row>
    <row r="43" spans="2:13" ht="15" customHeight="1" x14ac:dyDescent="0.2">
      <c r="B43" s="278" t="s">
        <v>103</v>
      </c>
      <c r="C43" s="803" t="s">
        <v>35</v>
      </c>
      <c r="D43" s="803"/>
      <c r="E43" s="803"/>
      <c r="F43" s="803"/>
      <c r="G43" s="803"/>
      <c r="H43" s="803"/>
      <c r="I43" s="803"/>
      <c r="J43" s="803"/>
      <c r="K43" s="803"/>
    </row>
    <row r="44" spans="2:13" ht="15.75" customHeight="1" x14ac:dyDescent="0.2">
      <c r="B44" s="278" t="s">
        <v>103</v>
      </c>
      <c r="C44" s="803" t="s">
        <v>261</v>
      </c>
      <c r="D44" s="803"/>
      <c r="E44" s="803"/>
      <c r="F44" s="803"/>
      <c r="G44" s="803"/>
      <c r="H44" s="803"/>
      <c r="I44" s="803"/>
      <c r="J44" s="803"/>
      <c r="K44" s="803"/>
    </row>
    <row r="45" spans="2:13" ht="26.25" customHeight="1" x14ac:dyDescent="0.2">
      <c r="B45" s="278" t="s">
        <v>103</v>
      </c>
      <c r="C45" s="803" t="s">
        <v>203</v>
      </c>
      <c r="D45" s="803"/>
      <c r="E45" s="803"/>
      <c r="F45" s="803"/>
      <c r="G45" s="803"/>
      <c r="H45" s="803"/>
      <c r="I45" s="803"/>
      <c r="J45" s="803"/>
      <c r="K45" s="803"/>
    </row>
    <row r="46" spans="2:13" ht="15.75" customHeight="1" x14ac:dyDescent="0.2">
      <c r="B46" s="278"/>
      <c r="C46" s="632"/>
      <c r="D46" s="632"/>
      <c r="E46" s="632"/>
      <c r="F46" s="632"/>
      <c r="G46" s="632"/>
      <c r="H46" s="632"/>
      <c r="I46" s="632"/>
      <c r="J46" s="632"/>
      <c r="K46" s="632"/>
    </row>
    <row r="47" spans="2:13" s="254" customFormat="1" ht="15.75" customHeight="1" x14ac:dyDescent="0.2">
      <c r="B47" s="253" t="s">
        <v>16</v>
      </c>
      <c r="C47" s="253"/>
      <c r="D47" s="253"/>
      <c r="E47" s="635"/>
      <c r="F47" s="635"/>
      <c r="G47" s="635"/>
      <c r="H47" s="635"/>
      <c r="I47" s="635"/>
      <c r="J47" s="635"/>
      <c r="K47" s="635"/>
      <c r="M47" s="472"/>
    </row>
    <row r="48" spans="2:13" s="31" customFormat="1" ht="2.25" customHeight="1" x14ac:dyDescent="0.2">
      <c r="B48" s="631"/>
      <c r="C48" s="632"/>
      <c r="D48" s="632"/>
      <c r="E48" s="632"/>
      <c r="F48" s="632"/>
      <c r="G48" s="632"/>
      <c r="H48" s="632"/>
      <c r="I48" s="632"/>
      <c r="J48" s="632"/>
      <c r="K48" s="632"/>
      <c r="M48" s="317"/>
    </row>
    <row r="49" spans="1:13" s="31" customFormat="1" ht="13.5" customHeight="1" x14ac:dyDescent="0.2">
      <c r="B49" s="255" t="s">
        <v>164</v>
      </c>
      <c r="C49" s="633" t="s">
        <v>179</v>
      </c>
      <c r="D49" s="634"/>
      <c r="E49" s="634"/>
      <c r="F49" s="634"/>
      <c r="G49" s="634"/>
      <c r="H49" s="634"/>
      <c r="I49" s="634"/>
      <c r="J49" s="634"/>
      <c r="K49" s="634"/>
      <c r="M49" s="317"/>
    </row>
    <row r="50" spans="1:13" s="31" customFormat="1" ht="14.25" x14ac:dyDescent="0.2">
      <c r="B50" s="255" t="s">
        <v>164</v>
      </c>
      <c r="C50" s="633" t="s">
        <v>165</v>
      </c>
      <c r="D50" s="633"/>
      <c r="E50" s="633"/>
      <c r="F50" s="633"/>
      <c r="G50" s="633"/>
      <c r="H50" s="633"/>
      <c r="I50" s="633"/>
      <c r="J50" s="633"/>
      <c r="K50" s="633"/>
      <c r="M50" s="317"/>
    </row>
    <row r="51" spans="1:13" s="31" customFormat="1" ht="14.25" customHeight="1" x14ac:dyDescent="0.2">
      <c r="B51" s="255" t="s">
        <v>164</v>
      </c>
      <c r="C51" s="633" t="s">
        <v>166</v>
      </c>
      <c r="D51" s="632"/>
      <c r="E51" s="632"/>
      <c r="F51" s="632"/>
      <c r="G51" s="632"/>
      <c r="H51" s="632"/>
      <c r="I51" s="632"/>
      <c r="J51" s="632"/>
      <c r="K51" s="632"/>
      <c r="M51" s="317"/>
    </row>
    <row r="52" spans="1:13" s="31" customFormat="1" ht="27" customHeight="1" x14ac:dyDescent="0.2">
      <c r="B52" s="255" t="s">
        <v>164</v>
      </c>
      <c r="C52" s="806" t="s">
        <v>266</v>
      </c>
      <c r="D52" s="806"/>
      <c r="E52" s="806"/>
      <c r="F52" s="806"/>
      <c r="G52" s="806"/>
      <c r="H52" s="806"/>
      <c r="I52" s="806"/>
      <c r="J52" s="806"/>
      <c r="K52" s="806"/>
      <c r="M52" s="317"/>
    </row>
    <row r="53" spans="1:13" ht="14.25" customHeight="1" x14ac:dyDescent="0.2">
      <c r="B53" s="278"/>
      <c r="C53" s="636"/>
      <c r="D53" s="636"/>
      <c r="E53" s="636"/>
      <c r="F53" s="636"/>
      <c r="G53" s="636"/>
      <c r="H53" s="636"/>
      <c r="I53" s="636"/>
      <c r="J53" s="636"/>
      <c r="K53" s="636"/>
    </row>
    <row r="54" spans="1:13" ht="14.25" customHeight="1" x14ac:dyDescent="0.25">
      <c r="B54" s="802" t="s">
        <v>104</v>
      </c>
      <c r="C54" s="802"/>
      <c r="D54" s="802"/>
      <c r="E54" s="802"/>
      <c r="F54" s="802"/>
      <c r="G54" s="802"/>
      <c r="H54" s="802"/>
      <c r="I54" s="802"/>
      <c r="J54" s="802"/>
      <c r="K54" s="802"/>
    </row>
    <row r="55" spans="1:13" s="18" customFormat="1" ht="9.9499999999999993" customHeight="1" x14ac:dyDescent="0.25">
      <c r="B55" s="133"/>
      <c r="C55" s="133"/>
      <c r="D55" s="133"/>
      <c r="E55" s="133"/>
      <c r="F55" s="133"/>
      <c r="G55" s="133"/>
      <c r="H55" s="133"/>
      <c r="I55" s="133"/>
      <c r="J55" s="133"/>
      <c r="K55" s="133"/>
      <c r="M55" s="470"/>
    </row>
    <row r="56" spans="1:13" s="18" customFormat="1" ht="30.75" customHeight="1" x14ac:dyDescent="0.2">
      <c r="B56" s="801" t="s">
        <v>283</v>
      </c>
      <c r="C56" s="801"/>
      <c r="D56" s="801"/>
      <c r="E56" s="801"/>
      <c r="F56" s="801"/>
      <c r="G56" s="801"/>
      <c r="H56" s="801"/>
      <c r="I56" s="801"/>
      <c r="J56" s="801"/>
      <c r="K56" s="801"/>
      <c r="M56" s="470"/>
    </row>
    <row r="57" spans="1:13" s="18" customFormat="1" ht="27.75" customHeight="1" x14ac:dyDescent="0.2">
      <c r="B57" s="801" t="s">
        <v>286</v>
      </c>
      <c r="C57" s="801"/>
      <c r="D57" s="801"/>
      <c r="E57" s="801"/>
      <c r="F57" s="801"/>
      <c r="G57" s="801"/>
      <c r="H57" s="801"/>
      <c r="I57" s="801"/>
      <c r="J57" s="801"/>
      <c r="K57" s="801"/>
      <c r="M57" s="470"/>
    </row>
    <row r="58" spans="1:13" s="18" customFormat="1" ht="11.1" customHeight="1" x14ac:dyDescent="0.2">
      <c r="B58" s="255"/>
      <c r="C58" s="637"/>
      <c r="D58" s="638"/>
      <c r="E58" s="638"/>
      <c r="F58" s="638"/>
      <c r="G58" s="638"/>
      <c r="H58" s="638"/>
      <c r="I58" s="638"/>
      <c r="J58" s="638"/>
      <c r="K58" s="638"/>
      <c r="M58" s="470"/>
    </row>
    <row r="59" spans="1:13" s="31" customFormat="1" ht="15" customHeight="1" x14ac:dyDescent="0.25">
      <c r="B59" s="639" t="s">
        <v>154</v>
      </c>
      <c r="C59" s="640"/>
      <c r="D59" s="640"/>
      <c r="E59" s="640"/>
      <c r="F59" s="640"/>
      <c r="G59" s="640"/>
      <c r="H59" s="640"/>
      <c r="I59" s="640"/>
      <c r="J59" s="640"/>
      <c r="K59" s="640"/>
      <c r="M59" s="317"/>
    </row>
    <row r="60" spans="1:13" s="31" customFormat="1" ht="27" customHeight="1" x14ac:dyDescent="0.2">
      <c r="B60" s="794" t="s">
        <v>284</v>
      </c>
      <c r="C60" s="794"/>
      <c r="D60" s="794"/>
      <c r="E60" s="794"/>
      <c r="F60" s="794"/>
      <c r="G60" s="794"/>
      <c r="H60" s="794"/>
      <c r="I60" s="794"/>
      <c r="J60" s="794"/>
      <c r="K60" s="794"/>
      <c r="M60" s="317"/>
    </row>
    <row r="61" spans="1:13" s="31" customFormat="1" ht="29.25" customHeight="1" x14ac:dyDescent="0.2">
      <c r="B61" s="798" t="s">
        <v>269</v>
      </c>
      <c r="C61" s="798"/>
      <c r="D61" s="798"/>
      <c r="E61" s="798"/>
      <c r="F61" s="798"/>
      <c r="G61" s="798"/>
      <c r="H61" s="798"/>
      <c r="I61" s="798"/>
      <c r="J61" s="798"/>
      <c r="K61" s="798"/>
      <c r="M61" s="317"/>
    </row>
    <row r="62" spans="1:13" s="31" customFormat="1" ht="94.5" customHeight="1" x14ac:dyDescent="0.2">
      <c r="B62" s="794" t="s">
        <v>301</v>
      </c>
      <c r="C62" s="794"/>
      <c r="D62" s="794"/>
      <c r="E62" s="794"/>
      <c r="F62" s="794"/>
      <c r="G62" s="794"/>
      <c r="H62" s="794"/>
      <c r="I62" s="794"/>
      <c r="J62" s="794"/>
      <c r="K62" s="794"/>
      <c r="M62" s="317"/>
    </row>
    <row r="63" spans="1:13" s="31" customFormat="1" ht="43.5" customHeight="1" x14ac:dyDescent="0.2">
      <c r="B63" s="794" t="s">
        <v>285</v>
      </c>
      <c r="C63" s="794"/>
      <c r="D63" s="794"/>
      <c r="E63" s="794"/>
      <c r="F63" s="794"/>
      <c r="G63" s="794"/>
      <c r="H63" s="794"/>
      <c r="I63" s="794"/>
      <c r="J63" s="794"/>
      <c r="K63" s="794"/>
      <c r="M63" s="317"/>
    </row>
    <row r="64" spans="1:13" s="31" customFormat="1" ht="11.1" customHeight="1" x14ac:dyDescent="0.25">
      <c r="A64" s="18"/>
      <c r="B64" s="639"/>
      <c r="C64" s="640"/>
      <c r="D64" s="640"/>
      <c r="E64" s="640"/>
      <c r="F64" s="640"/>
      <c r="G64" s="640"/>
      <c r="H64" s="640"/>
      <c r="I64" s="640"/>
      <c r="J64" s="640"/>
      <c r="K64" s="640"/>
      <c r="M64" s="317"/>
    </row>
    <row r="65" spans="1:13" s="31" customFormat="1" ht="15" customHeight="1" x14ac:dyDescent="0.25">
      <c r="B65" s="639" t="s">
        <v>185</v>
      </c>
      <c r="C65" s="640"/>
      <c r="D65" s="642"/>
      <c r="E65" s="640"/>
      <c r="F65" s="640"/>
      <c r="G65" s="640"/>
      <c r="H65" s="640"/>
      <c r="I65" s="640"/>
      <c r="J65" s="640"/>
      <c r="K65" s="640"/>
      <c r="M65" s="317"/>
    </row>
    <row r="66" spans="1:13" s="31" customFormat="1" ht="75.75" customHeight="1" x14ac:dyDescent="0.2">
      <c r="B66" s="797" t="s">
        <v>279</v>
      </c>
      <c r="C66" s="797"/>
      <c r="D66" s="797"/>
      <c r="E66" s="797"/>
      <c r="F66" s="797"/>
      <c r="G66" s="797"/>
      <c r="H66" s="797"/>
      <c r="I66" s="797"/>
      <c r="J66" s="797"/>
      <c r="K66" s="797"/>
      <c r="M66" s="317"/>
    </row>
    <row r="67" spans="1:13" s="31" customFormat="1" ht="84" customHeight="1" x14ac:dyDescent="0.2">
      <c r="B67" s="794" t="s">
        <v>0</v>
      </c>
      <c r="C67" s="794"/>
      <c r="D67" s="794"/>
      <c r="E67" s="794"/>
      <c r="F67" s="794"/>
      <c r="G67" s="794"/>
      <c r="H67" s="794"/>
      <c r="I67" s="794"/>
      <c r="J67" s="794"/>
      <c r="K67" s="794"/>
      <c r="M67" s="317"/>
    </row>
    <row r="68" spans="1:13" s="31" customFormat="1" ht="42.6" customHeight="1" x14ac:dyDescent="0.2">
      <c r="B68" s="794" t="s">
        <v>277</v>
      </c>
      <c r="C68" s="794"/>
      <c r="D68" s="794"/>
      <c r="E68" s="794"/>
      <c r="F68" s="794"/>
      <c r="G68" s="794"/>
      <c r="H68" s="794"/>
      <c r="I68" s="794"/>
      <c r="J68" s="794"/>
      <c r="K68" s="794"/>
      <c r="M68" s="317"/>
    </row>
    <row r="69" spans="1:13" s="31" customFormat="1" ht="11.1" customHeight="1" x14ac:dyDescent="0.2">
      <c r="A69" s="18"/>
      <c r="B69" s="794"/>
      <c r="C69" s="794"/>
      <c r="D69" s="794"/>
      <c r="E69" s="794"/>
      <c r="F69" s="794"/>
      <c r="G69" s="794"/>
      <c r="H69" s="794"/>
      <c r="I69" s="794"/>
      <c r="J69" s="794"/>
      <c r="K69" s="794"/>
      <c r="M69" s="317"/>
    </row>
    <row r="70" spans="1:13" s="31" customFormat="1" ht="15" customHeight="1" x14ac:dyDescent="0.25">
      <c r="B70" s="639" t="s">
        <v>59</v>
      </c>
      <c r="C70" s="643"/>
      <c r="D70" s="640"/>
      <c r="E70" s="640"/>
      <c r="F70" s="640"/>
      <c r="G70" s="640"/>
      <c r="H70" s="640"/>
      <c r="I70" s="640"/>
      <c r="J70" s="640"/>
      <c r="K70" s="640"/>
      <c r="M70" s="317"/>
    </row>
    <row r="71" spans="1:13" s="31" customFormat="1" ht="24.75" customHeight="1" x14ac:dyDescent="0.2">
      <c r="B71" s="797" t="s">
        <v>17</v>
      </c>
      <c r="C71" s="797"/>
      <c r="D71" s="797"/>
      <c r="E71" s="797"/>
      <c r="F71" s="797"/>
      <c r="G71" s="797"/>
      <c r="H71" s="797"/>
      <c r="I71" s="797"/>
      <c r="J71" s="797"/>
      <c r="K71" s="797"/>
      <c r="M71" s="317"/>
    </row>
    <row r="72" spans="1:13" s="31" customFormat="1" ht="42" customHeight="1" x14ac:dyDescent="0.2">
      <c r="B72" s="794" t="s">
        <v>1</v>
      </c>
      <c r="C72" s="794"/>
      <c r="D72" s="794"/>
      <c r="E72" s="794"/>
      <c r="F72" s="794"/>
      <c r="G72" s="794"/>
      <c r="H72" s="794"/>
      <c r="I72" s="794"/>
      <c r="J72" s="794"/>
      <c r="K72" s="794"/>
      <c r="M72" s="317"/>
    </row>
    <row r="73" spans="1:13" s="31" customFormat="1" ht="43.5" customHeight="1" x14ac:dyDescent="0.2">
      <c r="B73" s="794" t="s">
        <v>12</v>
      </c>
      <c r="C73" s="794"/>
      <c r="D73" s="794"/>
      <c r="E73" s="794"/>
      <c r="F73" s="794"/>
      <c r="G73" s="794"/>
      <c r="H73" s="794"/>
      <c r="I73" s="794"/>
      <c r="J73" s="794"/>
      <c r="K73" s="794"/>
      <c r="M73" s="317"/>
    </row>
    <row r="74" spans="1:13" s="31" customFormat="1" ht="55.5" customHeight="1" x14ac:dyDescent="0.2">
      <c r="B74" s="794" t="s">
        <v>3</v>
      </c>
      <c r="C74" s="794"/>
      <c r="D74" s="794"/>
      <c r="E74" s="794"/>
      <c r="F74" s="794"/>
      <c r="G74" s="794"/>
      <c r="H74" s="794"/>
      <c r="I74" s="794"/>
      <c r="J74" s="794"/>
      <c r="K74" s="794"/>
      <c r="M74" s="317"/>
    </row>
    <row r="75" spans="1:13" s="31" customFormat="1" ht="97.5" customHeight="1" x14ac:dyDescent="0.3">
      <c r="B75" s="794" t="s">
        <v>299</v>
      </c>
      <c r="C75" s="794"/>
      <c r="D75" s="794"/>
      <c r="E75" s="794"/>
      <c r="F75" s="794"/>
      <c r="G75" s="794"/>
      <c r="H75" s="794"/>
      <c r="I75" s="794"/>
      <c r="J75" s="794"/>
      <c r="K75" s="794"/>
      <c r="M75" s="317"/>
    </row>
    <row r="76" spans="1:13" s="31" customFormat="1" ht="11.1" customHeight="1" x14ac:dyDescent="0.2">
      <c r="B76" s="638"/>
      <c r="C76" s="638"/>
      <c r="D76" s="638"/>
      <c r="E76" s="638"/>
      <c r="F76" s="638"/>
      <c r="G76" s="638"/>
      <c r="H76" s="638"/>
      <c r="I76" s="638"/>
      <c r="J76" s="638"/>
      <c r="K76" s="638"/>
      <c r="M76" s="317"/>
    </row>
    <row r="77" spans="1:13" s="31" customFormat="1" ht="15" customHeight="1" x14ac:dyDescent="0.25">
      <c r="B77" s="639" t="s">
        <v>60</v>
      </c>
      <c r="C77" s="644"/>
      <c r="D77" s="640"/>
      <c r="E77" s="640"/>
      <c r="F77" s="640"/>
      <c r="G77" s="640"/>
      <c r="H77" s="640"/>
      <c r="I77" s="640"/>
      <c r="J77" s="640"/>
      <c r="K77" s="640"/>
      <c r="M77" s="317"/>
    </row>
    <row r="78" spans="1:13" s="31" customFormat="1" ht="40.5" customHeight="1" x14ac:dyDescent="0.2">
      <c r="B78" s="794" t="s">
        <v>18</v>
      </c>
      <c r="C78" s="794"/>
      <c r="D78" s="794"/>
      <c r="E78" s="794"/>
      <c r="F78" s="794"/>
      <c r="G78" s="794"/>
      <c r="H78" s="794"/>
      <c r="I78" s="794"/>
      <c r="J78" s="794"/>
      <c r="K78" s="794"/>
      <c r="M78" s="317"/>
    </row>
    <row r="79" spans="1:13" s="31" customFormat="1" ht="7.5" customHeight="1" x14ac:dyDescent="0.2">
      <c r="A79" s="18"/>
      <c r="B79" s="640"/>
      <c r="C79" s="640"/>
      <c r="D79" s="640"/>
      <c r="E79" s="640"/>
      <c r="F79" s="640"/>
      <c r="G79" s="640"/>
      <c r="H79" s="640"/>
      <c r="I79" s="640"/>
      <c r="J79" s="640"/>
      <c r="K79" s="640"/>
      <c r="M79" s="317"/>
    </row>
    <row r="80" spans="1:13" s="31" customFormat="1" ht="15" customHeight="1" x14ac:dyDescent="0.25">
      <c r="B80" s="639" t="s">
        <v>204</v>
      </c>
      <c r="C80" s="640"/>
      <c r="D80" s="640"/>
      <c r="E80" s="640"/>
      <c r="F80" s="640"/>
      <c r="G80" s="640"/>
      <c r="H80" s="640"/>
      <c r="I80" s="640"/>
      <c r="J80" s="640"/>
      <c r="K80" s="640"/>
      <c r="M80" s="317"/>
    </row>
    <row r="81" spans="1:13" s="31" customFormat="1" ht="30" customHeight="1" x14ac:dyDescent="0.2">
      <c r="B81" s="794" t="s">
        <v>287</v>
      </c>
      <c r="C81" s="794"/>
      <c r="D81" s="794"/>
      <c r="E81" s="794"/>
      <c r="F81" s="794"/>
      <c r="G81" s="794"/>
      <c r="H81" s="794"/>
      <c r="I81" s="794"/>
      <c r="J81" s="794"/>
      <c r="K81" s="794"/>
      <c r="M81" s="317"/>
    </row>
    <row r="82" spans="1:13" s="31" customFormat="1" ht="6.95" customHeight="1" x14ac:dyDescent="0.2">
      <c r="A82" s="18"/>
      <c r="B82" s="641"/>
      <c r="C82" s="638"/>
      <c r="D82" s="638"/>
      <c r="E82" s="638"/>
      <c r="F82" s="638"/>
      <c r="G82" s="638"/>
      <c r="H82" s="638"/>
      <c r="I82" s="638"/>
      <c r="J82" s="638"/>
      <c r="K82" s="644"/>
      <c r="M82" s="317"/>
    </row>
    <row r="83" spans="1:13" s="31" customFormat="1" ht="3.95" customHeight="1" x14ac:dyDescent="0.2">
      <c r="B83" s="796"/>
      <c r="C83" s="796"/>
      <c r="D83" s="796"/>
      <c r="E83" s="796"/>
      <c r="F83" s="796"/>
      <c r="G83" s="796"/>
      <c r="H83" s="796"/>
      <c r="I83" s="796"/>
      <c r="J83" s="796"/>
      <c r="K83" s="640"/>
      <c r="M83" s="317"/>
    </row>
    <row r="84" spans="1:13" s="31" customFormat="1" ht="15" customHeight="1" x14ac:dyDescent="0.25">
      <c r="B84" s="639" t="s">
        <v>71</v>
      </c>
      <c r="C84" s="640"/>
      <c r="D84" s="640"/>
      <c r="E84" s="640"/>
      <c r="F84" s="640"/>
      <c r="G84" s="640"/>
      <c r="H84" s="640"/>
      <c r="I84" s="640"/>
      <c r="J84" s="640"/>
      <c r="K84" s="640"/>
      <c r="M84" s="317"/>
    </row>
    <row r="85" spans="1:13" s="31" customFormat="1" ht="28.5" customHeight="1" x14ac:dyDescent="0.2">
      <c r="B85" s="794" t="s">
        <v>19</v>
      </c>
      <c r="C85" s="794"/>
      <c r="D85" s="794"/>
      <c r="E85" s="794"/>
      <c r="F85" s="794"/>
      <c r="G85" s="794"/>
      <c r="H85" s="794"/>
      <c r="I85" s="794"/>
      <c r="J85" s="794"/>
      <c r="K85" s="794"/>
      <c r="M85" s="317"/>
    </row>
    <row r="86" spans="1:13" s="31" customFormat="1" ht="31.5" customHeight="1" x14ac:dyDescent="0.2">
      <c r="B86" s="795" t="s">
        <v>105</v>
      </c>
      <c r="C86" s="795"/>
      <c r="D86" s="795"/>
      <c r="E86" s="795"/>
      <c r="F86" s="795"/>
      <c r="G86" s="795"/>
      <c r="H86" s="795"/>
      <c r="I86" s="795"/>
      <c r="J86" s="795"/>
      <c r="K86" s="795"/>
      <c r="M86" s="317"/>
    </row>
    <row r="87" spans="1:13" s="31" customFormat="1" ht="14.25" x14ac:dyDescent="0.2">
      <c r="B87" s="640"/>
      <c r="C87" s="640"/>
      <c r="D87" s="640"/>
      <c r="E87" s="640"/>
      <c r="F87" s="640"/>
      <c r="G87" s="640"/>
      <c r="H87" s="640"/>
      <c r="I87" s="640"/>
      <c r="J87" s="640"/>
      <c r="K87" s="640"/>
      <c r="M87" s="317"/>
    </row>
    <row r="88" spans="1:13" s="31" customFormat="1" ht="14.25" x14ac:dyDescent="0.2">
      <c r="B88" s="640"/>
      <c r="C88" s="640"/>
      <c r="D88" s="640"/>
      <c r="E88" s="640"/>
      <c r="F88" s="640"/>
      <c r="G88" s="640"/>
      <c r="H88" s="640"/>
      <c r="I88" s="640"/>
      <c r="J88" s="640"/>
      <c r="K88" s="640"/>
      <c r="M88" s="317"/>
    </row>
    <row r="89" spans="1:13" x14ac:dyDescent="0.2">
      <c r="B89" s="254"/>
      <c r="C89" s="254"/>
      <c r="D89" s="254"/>
      <c r="E89" s="254"/>
      <c r="F89" s="254"/>
      <c r="G89" s="254"/>
      <c r="H89" s="254"/>
      <c r="I89" s="254"/>
      <c r="J89" s="254"/>
      <c r="K89" s="254"/>
    </row>
    <row r="90" spans="1:13" x14ac:dyDescent="0.2">
      <c r="B90" s="254"/>
      <c r="C90" s="254"/>
      <c r="D90" s="254"/>
      <c r="E90" s="254"/>
      <c r="F90" s="254"/>
      <c r="G90" s="254"/>
      <c r="H90" s="254"/>
      <c r="I90" s="254"/>
      <c r="J90" s="254"/>
      <c r="K90" s="254"/>
    </row>
    <row r="91" spans="1:13" x14ac:dyDescent="0.2">
      <c r="B91" s="254"/>
      <c r="C91" s="254"/>
      <c r="D91" s="254"/>
      <c r="E91" s="254"/>
      <c r="F91" s="254"/>
      <c r="G91" s="254"/>
      <c r="H91" s="254"/>
      <c r="I91" s="254"/>
      <c r="J91" s="254"/>
      <c r="K91" s="254"/>
    </row>
    <row r="92" spans="1:13" x14ac:dyDescent="0.2">
      <c r="B92" s="254"/>
      <c r="C92" s="254"/>
      <c r="D92" s="254"/>
      <c r="E92" s="254"/>
      <c r="F92" s="254"/>
      <c r="G92" s="254"/>
      <c r="H92" s="254"/>
      <c r="I92" s="254"/>
      <c r="J92" s="254"/>
      <c r="K92" s="254"/>
    </row>
    <row r="93" spans="1:13" x14ac:dyDescent="0.2">
      <c r="B93" s="254"/>
      <c r="C93" s="254"/>
      <c r="D93" s="254"/>
      <c r="E93" s="254"/>
      <c r="F93" s="254"/>
      <c r="G93" s="254"/>
      <c r="H93" s="254"/>
      <c r="I93" s="254"/>
      <c r="J93" s="254"/>
      <c r="K93" s="254"/>
    </row>
    <row r="94" spans="1:13" x14ac:dyDescent="0.2">
      <c r="B94" s="254"/>
      <c r="C94" s="254"/>
      <c r="D94" s="254"/>
      <c r="E94" s="254"/>
      <c r="F94" s="254"/>
      <c r="G94" s="254"/>
      <c r="H94" s="254"/>
      <c r="I94" s="254"/>
      <c r="J94" s="254"/>
      <c r="K94" s="254"/>
    </row>
    <row r="95" spans="1:13" x14ac:dyDescent="0.2">
      <c r="B95" s="254"/>
      <c r="C95" s="254"/>
      <c r="D95" s="254"/>
      <c r="E95" s="254"/>
      <c r="F95" s="254"/>
      <c r="G95" s="254"/>
      <c r="H95" s="254"/>
      <c r="I95" s="254"/>
      <c r="J95" s="254"/>
      <c r="K95" s="254"/>
    </row>
    <row r="96" spans="1:13" x14ac:dyDescent="0.2">
      <c r="B96" s="254"/>
      <c r="C96" s="254"/>
      <c r="D96" s="254"/>
      <c r="E96" s="254"/>
      <c r="F96" s="254"/>
      <c r="G96" s="254"/>
      <c r="H96" s="254"/>
      <c r="I96" s="254"/>
      <c r="J96" s="254"/>
      <c r="K96" s="254"/>
    </row>
    <row r="97" spans="2:11" x14ac:dyDescent="0.2">
      <c r="B97" s="254"/>
      <c r="C97" s="254"/>
      <c r="D97" s="254"/>
      <c r="E97" s="254"/>
      <c r="F97" s="254"/>
      <c r="G97" s="254"/>
      <c r="H97" s="254"/>
      <c r="I97" s="254"/>
      <c r="J97" s="254"/>
      <c r="K97" s="254"/>
    </row>
    <row r="98" spans="2:11" x14ac:dyDescent="0.2">
      <c r="B98" s="254"/>
      <c r="C98" s="254"/>
      <c r="D98" s="254"/>
      <c r="E98" s="254"/>
      <c r="F98" s="254"/>
      <c r="G98" s="254"/>
      <c r="H98" s="254"/>
      <c r="I98" s="254"/>
      <c r="J98" s="254"/>
      <c r="K98" s="254"/>
    </row>
    <row r="99" spans="2:11" x14ac:dyDescent="0.2">
      <c r="B99" s="254"/>
      <c r="C99" s="254"/>
      <c r="D99" s="254"/>
      <c r="E99" s="254"/>
      <c r="F99" s="254"/>
      <c r="G99" s="254"/>
      <c r="H99" s="254"/>
      <c r="I99" s="254"/>
      <c r="J99" s="254"/>
      <c r="K99" s="254"/>
    </row>
    <row r="100" spans="2:11" x14ac:dyDescent="0.2">
      <c r="B100" s="254"/>
      <c r="C100" s="254"/>
      <c r="D100" s="254"/>
      <c r="E100" s="254"/>
      <c r="F100" s="254"/>
      <c r="G100" s="254"/>
      <c r="H100" s="254"/>
      <c r="I100" s="254"/>
      <c r="J100" s="254"/>
      <c r="K100" s="254"/>
    </row>
    <row r="101" spans="2:11" x14ac:dyDescent="0.2">
      <c r="B101" s="254"/>
      <c r="C101" s="254"/>
      <c r="D101" s="254"/>
      <c r="E101" s="254"/>
      <c r="F101" s="254"/>
      <c r="G101" s="254"/>
      <c r="H101" s="254"/>
      <c r="I101" s="254"/>
      <c r="J101" s="254"/>
      <c r="K101" s="254"/>
    </row>
    <row r="102" spans="2:11" x14ac:dyDescent="0.2">
      <c r="B102" s="254"/>
      <c r="C102" s="254"/>
      <c r="D102" s="254"/>
      <c r="E102" s="254"/>
      <c r="F102" s="254"/>
      <c r="G102" s="254"/>
      <c r="H102" s="254"/>
      <c r="I102" s="254"/>
      <c r="J102" s="254"/>
      <c r="K102" s="254"/>
    </row>
    <row r="103" spans="2:11" x14ac:dyDescent="0.2">
      <c r="B103" s="254"/>
      <c r="C103" s="254"/>
      <c r="D103" s="254"/>
      <c r="E103" s="254"/>
      <c r="F103" s="254"/>
      <c r="G103" s="254"/>
      <c r="H103" s="254"/>
      <c r="I103" s="254"/>
      <c r="J103" s="254"/>
      <c r="K103" s="254"/>
    </row>
    <row r="104" spans="2:11" x14ac:dyDescent="0.2">
      <c r="B104" s="254"/>
      <c r="C104" s="254"/>
      <c r="D104" s="254"/>
      <c r="E104" s="254"/>
      <c r="F104" s="254"/>
      <c r="G104" s="254"/>
      <c r="H104" s="254"/>
      <c r="I104" s="254"/>
      <c r="J104" s="254"/>
      <c r="K104" s="254"/>
    </row>
    <row r="105" spans="2:11" x14ac:dyDescent="0.2">
      <c r="B105" s="254"/>
      <c r="C105" s="254"/>
      <c r="D105" s="254"/>
      <c r="E105" s="254"/>
      <c r="F105" s="254"/>
      <c r="G105" s="254"/>
      <c r="H105" s="254"/>
      <c r="I105" s="254"/>
      <c r="J105" s="254"/>
      <c r="K105" s="254"/>
    </row>
    <row r="106" spans="2:11" x14ac:dyDescent="0.2">
      <c r="B106" s="254"/>
      <c r="C106" s="254"/>
      <c r="D106" s="254"/>
      <c r="E106" s="254"/>
      <c r="F106" s="254"/>
      <c r="G106" s="254"/>
      <c r="H106" s="254"/>
      <c r="I106" s="254"/>
      <c r="J106" s="254"/>
      <c r="K106" s="254"/>
    </row>
    <row r="107" spans="2:11" x14ac:dyDescent="0.2">
      <c r="B107" s="254"/>
      <c r="C107" s="254"/>
      <c r="D107" s="254"/>
      <c r="E107" s="254"/>
      <c r="F107" s="254"/>
      <c r="G107" s="254"/>
      <c r="H107" s="254"/>
      <c r="I107" s="254"/>
      <c r="J107" s="254"/>
      <c r="K107" s="254"/>
    </row>
  </sheetData>
  <customSheetViews>
    <customSheetView guid="{F9B2AFCD-706F-4A95-97DA-6EDAA648AEE9}" showPageBreaks="1" hiddenRows="1" showRuler="0" topLeftCell="A36">
      <selection activeCell="C40" sqref="C40:K40"/>
      <rowBreaks count="4" manualBreakCount="4">
        <brk id="30" max="16383" man="1"/>
        <brk id="53" max="16383" man="1"/>
        <brk id="69" max="10" man="1"/>
        <brk id="82" max="16383" man="1"/>
      </rowBreaks>
      <pageMargins left="0.45972222222222225" right="0.57013888888888886" top="0.82" bottom="0.98402777777777772" header="0.51180555555555562" footer="0.5"/>
      <printOptions horizontalCentered="1"/>
      <pageSetup paperSize="9" scale="94" firstPageNumber="0" orientation="landscape" horizontalDpi="300" verticalDpi="300" r:id="rId1"/>
      <headerFooter alignWithMargins="0">
        <oddFooter>&amp;C&amp;8UNSD/UNEP Questionnaire 2008 on Environment Statistics - Waste Section - p.&amp;P</oddFooter>
      </headerFooter>
    </customSheetView>
  </customSheetViews>
  <mergeCells count="46">
    <mergeCell ref="B28:H28"/>
    <mergeCell ref="B32:K32"/>
    <mergeCell ref="B30:K30"/>
    <mergeCell ref="B31:K31"/>
    <mergeCell ref="B13:K13"/>
    <mergeCell ref="B1:C1"/>
    <mergeCell ref="B3:K3"/>
    <mergeCell ref="B5:K5"/>
    <mergeCell ref="B17:K17"/>
    <mergeCell ref="B7:K7"/>
    <mergeCell ref="B9:K9"/>
    <mergeCell ref="B11:K11"/>
    <mergeCell ref="B15:K15"/>
    <mergeCell ref="C37:K37"/>
    <mergeCell ref="B57:K57"/>
    <mergeCell ref="B54:K54"/>
    <mergeCell ref="B56:K56"/>
    <mergeCell ref="C44:K44"/>
    <mergeCell ref="B22:K23"/>
    <mergeCell ref="C41:K41"/>
    <mergeCell ref="C45:K45"/>
    <mergeCell ref="C52:K52"/>
    <mergeCell ref="C42:K42"/>
    <mergeCell ref="C43:K43"/>
    <mergeCell ref="C38:K38"/>
    <mergeCell ref="C39:K39"/>
    <mergeCell ref="C40:K40"/>
    <mergeCell ref="B34:K34"/>
    <mergeCell ref="B68:K68"/>
    <mergeCell ref="B71:K71"/>
    <mergeCell ref="B69:K69"/>
    <mergeCell ref="B60:K60"/>
    <mergeCell ref="B61:K61"/>
    <mergeCell ref="B62:K62"/>
    <mergeCell ref="B63:K63"/>
    <mergeCell ref="B66:K66"/>
    <mergeCell ref="B67:K67"/>
    <mergeCell ref="B72:K72"/>
    <mergeCell ref="B86:K86"/>
    <mergeCell ref="B81:K81"/>
    <mergeCell ref="B83:J83"/>
    <mergeCell ref="B85:K85"/>
    <mergeCell ref="B73:K73"/>
    <mergeCell ref="B78:K78"/>
    <mergeCell ref="B74:K74"/>
    <mergeCell ref="B75:K75"/>
  </mergeCells>
  <phoneticPr fontId="19" type="noConversion"/>
  <hyperlinks>
    <hyperlink ref="B61" r:id="rId2" display="http://unstats.un.org/unsd/cr/registry/regcst.asp?Cl=27"/>
  </hyperlinks>
  <printOptions horizontalCentered="1"/>
  <pageMargins left="0.45972222222222225" right="0.57013888888888886" top="0.82" bottom="0.98402777777777772" header="0.51180555555555562" footer="0.5"/>
  <pageSetup paperSize="9" scale="81" firstPageNumber="0" orientation="landscape" r:id="rId3"/>
  <headerFooter alignWithMargins="0">
    <oddFooter>&amp;C&amp;8UNSD/UNEP Questionnaire 2013 on Environment Statistics - Waste Section - p.&amp;P</oddFooter>
  </headerFooter>
  <rowBreaks count="4" manualBreakCount="4">
    <brk id="33" max="16383" man="1"/>
    <brk id="53" max="16383" man="1"/>
    <brk id="67" max="10"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1:G96"/>
  <sheetViews>
    <sheetView showGridLines="0" topLeftCell="A10" zoomScaleNormal="100" workbookViewId="0"/>
  </sheetViews>
  <sheetFormatPr defaultColWidth="9.140625" defaultRowHeight="14.25" x14ac:dyDescent="0.2"/>
  <cols>
    <col min="1" max="1" width="2.140625" style="35" customWidth="1"/>
    <col min="2" max="2" width="11" style="35" customWidth="1"/>
    <col min="3" max="3" width="26" style="36" customWidth="1"/>
    <col min="4" max="4" width="96.42578125" style="37" customWidth="1"/>
    <col min="5" max="5" width="17.42578125" style="35" customWidth="1"/>
    <col min="6" max="6" width="80.28515625" style="35" customWidth="1"/>
    <col min="7" max="16384" width="9.140625" style="35"/>
  </cols>
  <sheetData>
    <row r="1" spans="2:5" s="38" customFormat="1" ht="15.75" x14ac:dyDescent="0.25">
      <c r="B1" s="39" t="s">
        <v>83</v>
      </c>
      <c r="C1" s="39"/>
      <c r="D1" s="40"/>
    </row>
    <row r="2" spans="2:5" s="38" customFormat="1" ht="11.25" customHeight="1" x14ac:dyDescent="0.25">
      <c r="C2" s="39"/>
      <c r="D2" s="40"/>
    </row>
    <row r="3" spans="2:5" s="38" customFormat="1" ht="18" x14ac:dyDescent="0.25">
      <c r="B3" s="821" t="s">
        <v>88</v>
      </c>
      <c r="C3" s="821"/>
      <c r="D3" s="821"/>
    </row>
    <row r="4" spans="2:5" s="38" customFormat="1" ht="15" customHeight="1" x14ac:dyDescent="0.2">
      <c r="B4" s="41"/>
      <c r="C4" s="42"/>
      <c r="D4" s="43"/>
    </row>
    <row r="5" spans="2:5" s="38" customFormat="1" ht="15.75" x14ac:dyDescent="0.2">
      <c r="B5" s="822" t="s">
        <v>106</v>
      </c>
      <c r="C5" s="822"/>
      <c r="D5" s="822"/>
    </row>
    <row r="6" spans="2:5" s="38" customFormat="1" ht="39" customHeight="1" x14ac:dyDescent="0.2">
      <c r="B6" s="823" t="s">
        <v>270</v>
      </c>
      <c r="C6" s="823"/>
      <c r="D6" s="823"/>
    </row>
    <row r="7" spans="2:5" s="38" customFormat="1" ht="25.5" x14ac:dyDescent="0.2">
      <c r="B7" s="44" t="s">
        <v>107</v>
      </c>
      <c r="C7" s="705" t="s">
        <v>293</v>
      </c>
      <c r="D7" s="46" t="s">
        <v>64</v>
      </c>
    </row>
    <row r="8" spans="2:5" s="38" customFormat="1" ht="51" x14ac:dyDescent="0.2">
      <c r="B8" s="256" t="s">
        <v>159</v>
      </c>
      <c r="C8" s="47" t="s">
        <v>158</v>
      </c>
      <c r="D8" s="257" t="s">
        <v>288</v>
      </c>
    </row>
    <row r="9" spans="2:5" s="38" customFormat="1" ht="66" customHeight="1" x14ac:dyDescent="0.2">
      <c r="B9" s="258" t="s">
        <v>160</v>
      </c>
      <c r="C9" s="259" t="s">
        <v>108</v>
      </c>
      <c r="D9" s="260" t="s">
        <v>65</v>
      </c>
    </row>
    <row r="10" spans="2:5" s="38" customFormat="1" ht="53.25" customHeight="1" x14ac:dyDescent="0.2">
      <c r="B10" s="261" t="s">
        <v>161</v>
      </c>
      <c r="C10" s="47" t="s">
        <v>157</v>
      </c>
      <c r="D10" s="257" t="s">
        <v>20</v>
      </c>
    </row>
    <row r="11" spans="2:5" s="38" customFormat="1" ht="93.75" customHeight="1" x14ac:dyDescent="0.2">
      <c r="B11" s="261" t="s">
        <v>162</v>
      </c>
      <c r="C11" s="47" t="s">
        <v>61</v>
      </c>
      <c r="D11" s="135" t="s">
        <v>66</v>
      </c>
    </row>
    <row r="12" spans="2:5" s="38" customFormat="1" ht="42" customHeight="1" x14ac:dyDescent="0.2">
      <c r="B12" s="261" t="s">
        <v>63</v>
      </c>
      <c r="C12" s="58" t="s">
        <v>62</v>
      </c>
      <c r="D12" s="645" t="s">
        <v>263</v>
      </c>
    </row>
    <row r="13" spans="2:5" s="38" customFormat="1" ht="42" customHeight="1" thickBot="1" x14ac:dyDescent="0.25">
      <c r="B13" s="687" t="s">
        <v>163</v>
      </c>
      <c r="C13" s="688" t="s">
        <v>109</v>
      </c>
      <c r="D13" s="689" t="s">
        <v>21</v>
      </c>
    </row>
    <row r="14" spans="2:5" s="38" customFormat="1" ht="42" customHeight="1" x14ac:dyDescent="0.2">
      <c r="B14" s="704"/>
      <c r="C14" s="50"/>
      <c r="D14" s="50"/>
    </row>
    <row r="15" spans="2:5" ht="22.5" customHeight="1" x14ac:dyDescent="0.2">
      <c r="B15" s="49"/>
      <c r="C15" s="50"/>
      <c r="D15" s="23"/>
      <c r="E15" s="48"/>
    </row>
    <row r="16" spans="2:5" ht="15.75" x14ac:dyDescent="0.2">
      <c r="B16" s="822" t="s">
        <v>112</v>
      </c>
      <c r="C16" s="822"/>
      <c r="D16" s="822"/>
    </row>
    <row r="17" spans="2:7" ht="11.25" customHeight="1" x14ac:dyDescent="0.2">
      <c r="C17" s="51"/>
      <c r="D17" s="52"/>
    </row>
    <row r="18" spans="2:7" s="16" customFormat="1" ht="15" customHeight="1" x14ac:dyDescent="0.2">
      <c r="B18" s="53" t="s">
        <v>110</v>
      </c>
      <c r="C18" s="45" t="s">
        <v>111</v>
      </c>
      <c r="D18" s="46" t="s">
        <v>112</v>
      </c>
    </row>
    <row r="19" spans="2:7" ht="39" customHeight="1" x14ac:dyDescent="0.2">
      <c r="B19" s="263"/>
      <c r="C19" s="817" t="s">
        <v>113</v>
      </c>
      <c r="D19" s="818" t="s">
        <v>13</v>
      </c>
      <c r="F19" s="819"/>
      <c r="G19" s="819"/>
    </row>
    <row r="20" spans="2:7" ht="28.5" customHeight="1" x14ac:dyDescent="0.2">
      <c r="B20" s="647"/>
      <c r="C20" s="817"/>
      <c r="D20" s="818"/>
      <c r="F20" s="820"/>
      <c r="G20" s="820"/>
    </row>
    <row r="21" spans="2:7" ht="40.5" customHeight="1" x14ac:dyDescent="0.2">
      <c r="B21" s="648" t="s">
        <v>44</v>
      </c>
      <c r="C21" s="134" t="s">
        <v>294</v>
      </c>
      <c r="D21" s="135" t="s">
        <v>14</v>
      </c>
      <c r="F21" s="816"/>
      <c r="G21" s="816"/>
    </row>
    <row r="22" spans="2:7" ht="39.75" customHeight="1" x14ac:dyDescent="0.2">
      <c r="B22" s="648" t="s">
        <v>45</v>
      </c>
      <c r="C22" s="134" t="s">
        <v>295</v>
      </c>
      <c r="D22" s="135" t="s">
        <v>79</v>
      </c>
      <c r="F22" s="54"/>
      <c r="G22" s="54"/>
    </row>
    <row r="23" spans="2:7" ht="36.75" customHeight="1" x14ac:dyDescent="0.2">
      <c r="B23" s="648" t="s">
        <v>46</v>
      </c>
      <c r="C23" s="134" t="s">
        <v>296</v>
      </c>
      <c r="D23" s="135" t="s">
        <v>80</v>
      </c>
      <c r="F23" s="54"/>
      <c r="G23" s="54"/>
    </row>
    <row r="24" spans="2:7" ht="52.5" customHeight="1" x14ac:dyDescent="0.2">
      <c r="B24" s="648" t="s">
        <v>47</v>
      </c>
      <c r="C24" s="134" t="s">
        <v>297</v>
      </c>
      <c r="D24" s="135" t="s">
        <v>173</v>
      </c>
      <c r="F24" s="54"/>
      <c r="G24" s="54"/>
    </row>
    <row r="25" spans="2:7" s="55" customFormat="1" ht="27" customHeight="1" x14ac:dyDescent="0.2">
      <c r="B25" s="648" t="s">
        <v>48</v>
      </c>
      <c r="C25" s="134" t="s">
        <v>298</v>
      </c>
      <c r="D25" s="135" t="s">
        <v>292</v>
      </c>
      <c r="E25" s="56"/>
      <c r="F25" s="816"/>
      <c r="G25" s="816"/>
    </row>
    <row r="26" spans="2:7" s="55" customFormat="1" ht="39.75" customHeight="1" x14ac:dyDescent="0.2">
      <c r="B26" s="648" t="s">
        <v>49</v>
      </c>
      <c r="C26" s="134" t="s">
        <v>7</v>
      </c>
      <c r="D26" s="135" t="s">
        <v>278</v>
      </c>
      <c r="E26" s="56"/>
      <c r="F26" s="54"/>
      <c r="G26" s="54"/>
    </row>
    <row r="27" spans="2:7" s="55" customFormat="1" ht="20.25" customHeight="1" x14ac:dyDescent="0.2">
      <c r="B27" s="648" t="s">
        <v>50</v>
      </c>
      <c r="C27" s="134" t="s">
        <v>72</v>
      </c>
      <c r="D27" s="135" t="s">
        <v>168</v>
      </c>
      <c r="E27" s="57"/>
    </row>
    <row r="28" spans="2:7" s="55" customFormat="1" ht="27" customHeight="1" x14ac:dyDescent="0.2">
      <c r="B28" s="263" t="s">
        <v>68</v>
      </c>
      <c r="C28" s="47" t="s">
        <v>74</v>
      </c>
      <c r="D28" s="135" t="s">
        <v>75</v>
      </c>
      <c r="E28" s="57"/>
    </row>
    <row r="29" spans="2:7" s="55" customFormat="1" ht="27" customHeight="1" x14ac:dyDescent="0.2">
      <c r="B29" s="263" t="s">
        <v>81</v>
      </c>
      <c r="C29" s="47" t="s">
        <v>115</v>
      </c>
      <c r="D29" s="135" t="s">
        <v>10</v>
      </c>
      <c r="E29" s="57"/>
    </row>
    <row r="30" spans="2:7" s="55" customFormat="1" ht="40.5" customHeight="1" x14ac:dyDescent="0.2">
      <c r="B30" s="263" t="s">
        <v>51</v>
      </c>
      <c r="C30" s="47" t="s">
        <v>117</v>
      </c>
      <c r="D30" s="135" t="s">
        <v>15</v>
      </c>
      <c r="E30" s="57"/>
    </row>
    <row r="31" spans="2:7" s="55" customFormat="1" ht="27.75" customHeight="1" x14ac:dyDescent="0.2">
      <c r="B31" s="263" t="s">
        <v>52</v>
      </c>
      <c r="C31" s="47" t="s">
        <v>119</v>
      </c>
      <c r="D31" s="135" t="s">
        <v>120</v>
      </c>
      <c r="E31" s="60"/>
    </row>
    <row r="32" spans="2:7" s="55" customFormat="1" ht="27.75" customHeight="1" x14ac:dyDescent="0.2">
      <c r="B32" s="650" t="s">
        <v>291</v>
      </c>
      <c r="C32" s="47" t="s">
        <v>22</v>
      </c>
      <c r="D32" s="135" t="s">
        <v>82</v>
      </c>
      <c r="E32" s="60"/>
    </row>
    <row r="33" spans="2:5" s="55" customFormat="1" ht="43.5" customHeight="1" x14ac:dyDescent="0.2">
      <c r="B33" s="648" t="s">
        <v>289</v>
      </c>
      <c r="C33" s="47" t="s">
        <v>70</v>
      </c>
      <c r="D33" s="135" t="s">
        <v>262</v>
      </c>
      <c r="E33" s="60"/>
    </row>
    <row r="34" spans="2:5" s="55" customFormat="1" ht="39" customHeight="1" x14ac:dyDescent="0.2">
      <c r="B34" s="263" t="s">
        <v>290</v>
      </c>
      <c r="C34" s="47" t="s">
        <v>264</v>
      </c>
      <c r="D34" s="135" t="s">
        <v>282</v>
      </c>
      <c r="E34" s="60"/>
    </row>
    <row r="35" spans="2:5" s="33" customFormat="1" ht="93.75" customHeight="1" x14ac:dyDescent="0.2">
      <c r="B35" s="649" t="s">
        <v>69</v>
      </c>
      <c r="C35" s="694" t="s">
        <v>114</v>
      </c>
      <c r="D35" s="646" t="s">
        <v>11</v>
      </c>
      <c r="E35" s="59"/>
    </row>
    <row r="36" spans="2:5" ht="55.5" customHeight="1" x14ac:dyDescent="0.2">
      <c r="B36" s="650" t="s">
        <v>265</v>
      </c>
      <c r="C36" s="47" t="s">
        <v>78</v>
      </c>
      <c r="D36" s="264" t="s">
        <v>76</v>
      </c>
      <c r="E36" s="60"/>
    </row>
    <row r="37" spans="2:5" s="55" customFormat="1" ht="33.75" customHeight="1" x14ac:dyDescent="0.2">
      <c r="B37" s="650" t="s">
        <v>53</v>
      </c>
      <c r="C37" s="47" t="s">
        <v>116</v>
      </c>
      <c r="D37" s="135" t="s">
        <v>2</v>
      </c>
      <c r="E37" s="60"/>
    </row>
    <row r="38" spans="2:5" s="55" customFormat="1" ht="30.75" customHeight="1" x14ac:dyDescent="0.2">
      <c r="B38" s="650" t="s">
        <v>54</v>
      </c>
      <c r="C38" s="47" t="s">
        <v>118</v>
      </c>
      <c r="D38" s="135" t="s">
        <v>73</v>
      </c>
      <c r="E38" s="60"/>
    </row>
    <row r="39" spans="2:5" s="55" customFormat="1" ht="29.25" customHeight="1" x14ac:dyDescent="0.2">
      <c r="B39" s="650" t="s">
        <v>55</v>
      </c>
      <c r="C39" s="47" t="s">
        <v>23</v>
      </c>
      <c r="D39" s="135" t="s">
        <v>77</v>
      </c>
      <c r="E39" s="60"/>
    </row>
    <row r="40" spans="2:5" s="55" customFormat="1" ht="29.25" customHeight="1" x14ac:dyDescent="0.2">
      <c r="B40" s="648" t="s">
        <v>41</v>
      </c>
      <c r="C40" s="47" t="s">
        <v>171</v>
      </c>
      <c r="D40" s="135" t="s">
        <v>281</v>
      </c>
      <c r="E40" s="60"/>
    </row>
    <row r="41" spans="2:5" s="55" customFormat="1" ht="44.25" customHeight="1" thickBot="1" x14ac:dyDescent="0.25">
      <c r="B41" s="695" t="s">
        <v>56</v>
      </c>
      <c r="C41" s="262" t="s">
        <v>34</v>
      </c>
      <c r="D41" s="706" t="s">
        <v>4</v>
      </c>
      <c r="E41" s="60"/>
    </row>
    <row r="42" spans="2:5" s="55" customFormat="1" ht="28.5" customHeight="1" x14ac:dyDescent="0.2">
      <c r="E42" s="60"/>
    </row>
    <row r="43" spans="2:5" s="55" customFormat="1" x14ac:dyDescent="0.2">
      <c r="E43" s="60"/>
    </row>
    <row r="44" spans="2:5" s="55" customFormat="1" x14ac:dyDescent="0.2">
      <c r="C44" s="265"/>
      <c r="D44" s="61"/>
      <c r="E44" s="60"/>
    </row>
    <row r="45" spans="2:5" s="55" customFormat="1" x14ac:dyDescent="0.2">
      <c r="C45" s="265"/>
      <c r="D45" s="61"/>
      <c r="E45" s="60"/>
    </row>
    <row r="46" spans="2:5" ht="12.75" x14ac:dyDescent="0.2">
      <c r="B46" s="651"/>
      <c r="C46" s="265"/>
      <c r="D46" s="61"/>
      <c r="E46" s="32"/>
    </row>
    <row r="47" spans="2:5" ht="12.75" x14ac:dyDescent="0.2">
      <c r="B47" s="651"/>
      <c r="C47" s="265"/>
      <c r="D47" s="61"/>
      <c r="E47" s="32"/>
    </row>
    <row r="48" spans="2:5" ht="12.75" x14ac:dyDescent="0.2">
      <c r="B48" s="651"/>
      <c r="C48" s="265"/>
      <c r="D48" s="61"/>
      <c r="E48" s="32"/>
    </row>
    <row r="49" spans="2:4" ht="12.75" x14ac:dyDescent="0.2">
      <c r="B49" s="651"/>
      <c r="C49" s="265"/>
      <c r="D49" s="61"/>
    </row>
    <row r="50" spans="2:4" ht="12.75" x14ac:dyDescent="0.2">
      <c r="B50" s="651"/>
      <c r="C50" s="265"/>
      <c r="D50" s="61"/>
    </row>
    <row r="51" spans="2:4" x14ac:dyDescent="0.2">
      <c r="B51" s="651"/>
      <c r="C51" s="266"/>
    </row>
    <row r="52" spans="2:4" x14ac:dyDescent="0.2">
      <c r="B52" s="651"/>
      <c r="C52" s="266"/>
    </row>
    <row r="53" spans="2:4" x14ac:dyDescent="0.2">
      <c r="B53" s="651"/>
      <c r="C53" s="266"/>
    </row>
    <row r="54" spans="2:4" x14ac:dyDescent="0.2">
      <c r="B54" s="651"/>
      <c r="C54" s="266"/>
    </row>
    <row r="55" spans="2:4" x14ac:dyDescent="0.2">
      <c r="B55" s="651"/>
      <c r="C55" s="266"/>
    </row>
    <row r="56" spans="2:4" x14ac:dyDescent="0.2">
      <c r="B56" s="651"/>
      <c r="C56" s="266"/>
    </row>
    <row r="57" spans="2:4" x14ac:dyDescent="0.2">
      <c r="B57" s="651"/>
      <c r="C57" s="266"/>
    </row>
    <row r="58" spans="2:4" x14ac:dyDescent="0.2">
      <c r="B58" s="651"/>
      <c r="C58" s="266"/>
    </row>
    <row r="59" spans="2:4" x14ac:dyDescent="0.2">
      <c r="B59" s="651"/>
      <c r="C59" s="266"/>
    </row>
    <row r="60" spans="2:4" x14ac:dyDescent="0.2">
      <c r="B60" s="651"/>
      <c r="C60" s="266"/>
    </row>
    <row r="61" spans="2:4" x14ac:dyDescent="0.2">
      <c r="B61" s="651"/>
      <c r="C61" s="266"/>
    </row>
    <row r="62" spans="2:4" x14ac:dyDescent="0.2">
      <c r="B62" s="651"/>
      <c r="C62" s="266"/>
    </row>
    <row r="63" spans="2:4" x14ac:dyDescent="0.2">
      <c r="B63" s="651"/>
      <c r="C63" s="266"/>
    </row>
    <row r="64" spans="2:4" x14ac:dyDescent="0.2">
      <c r="B64" s="651"/>
      <c r="C64" s="266"/>
    </row>
    <row r="65" spans="2:3" x14ac:dyDescent="0.2">
      <c r="B65" s="651"/>
      <c r="C65" s="266"/>
    </row>
    <row r="66" spans="2:3" x14ac:dyDescent="0.2">
      <c r="B66" s="32"/>
      <c r="C66" s="266"/>
    </row>
    <row r="67" spans="2:3" x14ac:dyDescent="0.2">
      <c r="B67" s="32"/>
      <c r="C67" s="266"/>
    </row>
    <row r="68" spans="2:3" x14ac:dyDescent="0.2">
      <c r="B68" s="32"/>
      <c r="C68" s="266"/>
    </row>
    <row r="69" spans="2:3" x14ac:dyDescent="0.2">
      <c r="B69" s="32"/>
      <c r="C69" s="266"/>
    </row>
    <row r="70" spans="2:3" x14ac:dyDescent="0.2">
      <c r="B70" s="32"/>
      <c r="C70" s="266"/>
    </row>
    <row r="71" spans="2:3" x14ac:dyDescent="0.2">
      <c r="B71" s="32"/>
      <c r="C71" s="266"/>
    </row>
    <row r="72" spans="2:3" x14ac:dyDescent="0.2">
      <c r="B72" s="32"/>
      <c r="C72" s="266"/>
    </row>
    <row r="73" spans="2:3" x14ac:dyDescent="0.2">
      <c r="B73" s="32"/>
      <c r="C73" s="266"/>
    </row>
    <row r="74" spans="2:3" x14ac:dyDescent="0.2">
      <c r="B74" s="32"/>
      <c r="C74" s="266"/>
    </row>
    <row r="75" spans="2:3" x14ac:dyDescent="0.2">
      <c r="B75" s="32"/>
      <c r="C75" s="266"/>
    </row>
    <row r="76" spans="2:3" x14ac:dyDescent="0.2">
      <c r="B76" s="32"/>
      <c r="C76" s="266"/>
    </row>
    <row r="77" spans="2:3" x14ac:dyDescent="0.2">
      <c r="B77" s="32"/>
      <c r="C77" s="266"/>
    </row>
    <row r="78" spans="2:3" x14ac:dyDescent="0.2">
      <c r="B78" s="32"/>
      <c r="C78" s="266"/>
    </row>
    <row r="79" spans="2:3" x14ac:dyDescent="0.2">
      <c r="B79" s="32"/>
      <c r="C79" s="266"/>
    </row>
    <row r="80" spans="2:3" x14ac:dyDescent="0.2">
      <c r="B80" s="32"/>
      <c r="C80" s="266"/>
    </row>
    <row r="81" spans="2:3" x14ac:dyDescent="0.2">
      <c r="B81" s="32"/>
      <c r="C81" s="266"/>
    </row>
    <row r="82" spans="2:3" x14ac:dyDescent="0.2">
      <c r="B82" s="32"/>
      <c r="C82" s="266"/>
    </row>
    <row r="83" spans="2:3" x14ac:dyDescent="0.2">
      <c r="B83" s="32"/>
      <c r="C83" s="266"/>
    </row>
    <row r="84" spans="2:3" x14ac:dyDescent="0.2">
      <c r="B84" s="32"/>
      <c r="C84" s="266"/>
    </row>
    <row r="85" spans="2:3" x14ac:dyDescent="0.2">
      <c r="B85" s="32"/>
      <c r="C85" s="266"/>
    </row>
    <row r="86" spans="2:3" x14ac:dyDescent="0.2">
      <c r="B86" s="32"/>
      <c r="C86" s="266"/>
    </row>
    <row r="87" spans="2:3" x14ac:dyDescent="0.2">
      <c r="B87" s="32"/>
      <c r="C87" s="266"/>
    </row>
    <row r="88" spans="2:3" x14ac:dyDescent="0.2">
      <c r="B88" s="32"/>
      <c r="C88" s="266"/>
    </row>
    <row r="89" spans="2:3" x14ac:dyDescent="0.2">
      <c r="B89" s="32"/>
      <c r="C89" s="266"/>
    </row>
    <row r="90" spans="2:3" x14ac:dyDescent="0.2">
      <c r="B90" s="32"/>
      <c r="C90" s="266"/>
    </row>
    <row r="91" spans="2:3" x14ac:dyDescent="0.2">
      <c r="B91" s="32"/>
      <c r="C91" s="266"/>
    </row>
    <row r="92" spans="2:3" x14ac:dyDescent="0.2">
      <c r="B92" s="32"/>
      <c r="C92" s="266"/>
    </row>
    <row r="93" spans="2:3" x14ac:dyDescent="0.2">
      <c r="B93" s="32"/>
      <c r="C93" s="266"/>
    </row>
    <row r="94" spans="2:3" x14ac:dyDescent="0.2">
      <c r="B94" s="32"/>
      <c r="C94" s="266"/>
    </row>
    <row r="95" spans="2:3" x14ac:dyDescent="0.2">
      <c r="B95" s="32"/>
      <c r="C95" s="266"/>
    </row>
    <row r="96" spans="2:3" x14ac:dyDescent="0.2">
      <c r="B96" s="32"/>
      <c r="C96" s="266"/>
    </row>
  </sheetData>
  <customSheetViews>
    <customSheetView guid="{F9B2AFCD-706F-4A95-97DA-6EDAA648AEE9}" showPageBreaks="1" printArea="1" showRuler="0">
      <selection activeCell="C27" sqref="C27:O27"/>
      <rowBreaks count="3" manualBreakCount="3">
        <brk id="14" min="1" max="3" man="1"/>
        <brk id="31" min="1" max="3" man="1"/>
        <brk id="41" min="1" max="3" man="1"/>
      </rowBreaks>
      <pageMargins left="0.45972222222222225" right="0.57013888888888886" top="0.7" bottom="0.74" header="0.51180555555555562" footer="0.5"/>
      <printOptions horizontalCentered="1"/>
      <pageSetup paperSize="9" firstPageNumber="0" orientation="landscape" horizontalDpi="300" verticalDpi="300" r:id="rId1"/>
      <headerFooter alignWithMargins="0">
        <oddFooter>&amp;C&amp;8UNSD/UNEP Questionnaire 2008 on Environment Statistics - Waste Section - p.&amp;P</oddFooter>
      </headerFooter>
    </customSheetView>
  </customSheetViews>
  <mergeCells count="10">
    <mergeCell ref="B3:D3"/>
    <mergeCell ref="B5:D5"/>
    <mergeCell ref="B6:D6"/>
    <mergeCell ref="B16:D16"/>
    <mergeCell ref="F21:G21"/>
    <mergeCell ref="F25:G25"/>
    <mergeCell ref="C19:C20"/>
    <mergeCell ref="D19:D20"/>
    <mergeCell ref="F19:G19"/>
    <mergeCell ref="F20:G20"/>
  </mergeCells>
  <phoneticPr fontId="19" type="noConversion"/>
  <hyperlinks>
    <hyperlink ref="B6" r:id="rId2" display="http://unstats.un.org/unsd/cr/registry/regcst.asp?Cl=27"/>
  </hyperlinks>
  <printOptions horizontalCentered="1"/>
  <pageMargins left="0.45972222222222225" right="0.57013888888888886" top="0.63" bottom="0.87" header="0.43" footer="0.5"/>
  <pageSetup paperSize="9" scale="92" firstPageNumber="0" orientation="landscape" horizontalDpi="300" verticalDpi="300" r:id="rId3"/>
  <headerFooter alignWithMargins="0">
    <oddFooter>&amp;C&amp;8UNSD/UNEP Questionnaire 2013 on Environment Statistics - Waste Section - p.&amp;P</oddFooter>
  </headerFooter>
  <rowBreaks count="1" manualBreakCount="1">
    <brk id="14" min="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V51"/>
  <sheetViews>
    <sheetView showGridLines="0" tabSelected="1" topLeftCell="C1" zoomScale="90" zoomScaleNormal="90" workbookViewId="0">
      <selection activeCell="T9" sqref="T9"/>
    </sheetView>
  </sheetViews>
  <sheetFormatPr defaultRowHeight="12.75" x14ac:dyDescent="0.2"/>
  <cols>
    <col min="1" max="1" width="5.5703125" style="476" hidden="1" customWidth="1"/>
    <col min="2" max="2" width="3.42578125" style="476" hidden="1" customWidth="1"/>
    <col min="3" max="3" width="9.28515625" customWidth="1"/>
    <col min="4" max="4" width="32.7109375" customWidth="1"/>
    <col min="5" max="5" width="7.7109375" customWidth="1"/>
    <col min="6" max="6" width="7.140625" style="577" hidden="1" customWidth="1"/>
    <col min="7" max="7" width="1.7109375" style="215" hidden="1" customWidth="1"/>
    <col min="8" max="8" width="6.85546875" style="185" hidden="1" customWidth="1"/>
    <col min="9" max="9" width="1.7109375" style="215" hidden="1" customWidth="1"/>
    <col min="10" max="10" width="6.85546875" style="185" hidden="1" customWidth="1"/>
    <col min="11" max="11" width="1.7109375" style="215" hidden="1" customWidth="1"/>
    <col min="12" max="12" width="6.85546875" style="185" hidden="1" customWidth="1"/>
    <col min="13" max="13" width="1.7109375" style="215" hidden="1" customWidth="1"/>
    <col min="14" max="14" width="6.85546875" style="185" hidden="1" customWidth="1"/>
    <col min="15" max="15" width="1.7109375" style="215" hidden="1" customWidth="1"/>
    <col min="16" max="16" width="6.85546875" style="185" hidden="1" customWidth="1"/>
    <col min="17" max="17" width="2.28515625" style="215" hidden="1" customWidth="1"/>
    <col min="18" max="18" width="6.85546875" style="185" hidden="1" customWidth="1"/>
    <col min="19" max="19" width="1.7109375" style="215" hidden="1" customWidth="1"/>
    <col min="20" max="20" width="6.85546875" style="185" customWidth="1"/>
    <col min="21" max="21" width="1.7109375" style="731" customWidth="1"/>
    <col min="22" max="22" width="6.85546875" style="185" customWidth="1"/>
    <col min="23" max="23" width="1.7109375" style="731" customWidth="1"/>
    <col min="24" max="24" width="6.85546875" style="185" customWidth="1"/>
    <col min="25" max="25" width="1.7109375" style="731" customWidth="1"/>
    <col min="26" max="26" width="6.85546875" style="185" customWidth="1"/>
    <col min="27" max="27" width="1.7109375" style="731" customWidth="1"/>
    <col min="28" max="28" width="6.85546875" style="185" customWidth="1"/>
    <col min="29" max="29" width="1.7109375" style="731" customWidth="1"/>
    <col min="30" max="30" width="6.85546875" style="215" customWidth="1"/>
    <col min="31" max="31" width="1.7109375" style="731" customWidth="1"/>
    <col min="32" max="32" width="6.85546875" style="215" customWidth="1"/>
    <col min="33" max="33" width="1.7109375" style="731" customWidth="1"/>
    <col min="34" max="34" width="6.85546875" style="185" customWidth="1"/>
    <col min="35" max="35" width="1.7109375" style="744" customWidth="1"/>
    <col min="36" max="36" width="6.85546875" style="185" customWidth="1"/>
    <col min="37" max="37" width="1.7109375" style="744" customWidth="1"/>
    <col min="38" max="38" width="6.85546875" style="185" customWidth="1"/>
    <col min="39" max="39" width="1.7109375" style="731" customWidth="1"/>
    <col min="40" max="40" width="6.85546875" style="185" customWidth="1"/>
    <col min="41" max="41" width="1.7109375" style="731" customWidth="1"/>
    <col min="42" max="42" width="6.85546875" style="185" customWidth="1"/>
    <col min="43" max="43" width="1.7109375" style="731" customWidth="1"/>
    <col min="44" max="44" width="0.28515625" style="219" customWidth="1"/>
    <col min="45" max="45" width="3.28515625" customWidth="1"/>
    <col min="46" max="46" width="6.28515625" style="324" customWidth="1"/>
    <col min="47" max="47" width="36.28515625" style="329" customWidth="1"/>
    <col min="48" max="48" width="7.7109375" style="329" customWidth="1"/>
    <col min="49" max="49" width="5.85546875" style="329" customWidth="1"/>
    <col min="50" max="50" width="1.7109375" style="329" customWidth="1"/>
    <col min="51" max="51" width="5.85546875" style="324" customWidth="1"/>
    <col min="52" max="52" width="1.7109375" style="329" customWidth="1"/>
    <col min="53" max="53" width="5.85546875" style="324" customWidth="1"/>
    <col min="54" max="54" width="1.7109375" style="324" customWidth="1"/>
    <col min="55" max="55" width="5.85546875" style="324" customWidth="1"/>
    <col min="56" max="56" width="1.7109375" style="324" customWidth="1"/>
    <col min="57" max="57" width="5.85546875" style="324" customWidth="1"/>
    <col min="58" max="58" width="1.7109375" style="324" customWidth="1"/>
    <col min="59" max="59" width="5.85546875" style="324" customWidth="1"/>
    <col min="60" max="60" width="1.7109375" style="329" customWidth="1"/>
    <col min="61" max="61" width="5.85546875" style="324" customWidth="1"/>
    <col min="62" max="62" width="1.7109375" style="329" customWidth="1"/>
    <col min="63" max="63" width="5.85546875" style="324" customWidth="1"/>
    <col min="64" max="64" width="1.7109375" style="329" customWidth="1"/>
    <col min="65" max="65" width="5.85546875" style="324" customWidth="1"/>
    <col min="66" max="66" width="1.7109375" style="329" customWidth="1"/>
    <col min="67" max="67" width="5.85546875" style="324" customWidth="1"/>
    <col min="68" max="68" width="1.7109375" style="329" customWidth="1"/>
    <col min="69" max="69" width="5.85546875" style="329" customWidth="1"/>
    <col min="70" max="70" width="1.7109375" style="324" customWidth="1"/>
    <col min="71" max="71" width="5.85546875" style="324" customWidth="1"/>
    <col min="72" max="72" width="1.7109375" style="324" customWidth="1"/>
    <col min="73" max="73" width="5.85546875" style="324" customWidth="1"/>
    <col min="74" max="74" width="1.7109375" style="329" customWidth="1"/>
    <col min="75" max="75" width="5.85546875" style="324" customWidth="1"/>
    <col min="76" max="76" width="1.7109375" style="329" customWidth="1"/>
    <col min="77" max="77" width="5.85546875" style="324" customWidth="1"/>
    <col min="78" max="78" width="1.7109375" style="329" customWidth="1"/>
    <col min="79" max="79" width="5.85546875" style="329" customWidth="1"/>
    <col min="80" max="80" width="1.7109375" style="329" customWidth="1"/>
    <col min="81" max="81" width="5.85546875" style="324" customWidth="1"/>
    <col min="82" max="82" width="1.7109375" style="329" customWidth="1"/>
    <col min="83" max="83" width="5.85546875" style="324" customWidth="1"/>
    <col min="84" max="84" width="1.7109375" style="329" customWidth="1"/>
    <col min="85" max="85" width="5.85546875" style="329" customWidth="1"/>
    <col min="86" max="86" width="1.7109375" style="329" customWidth="1"/>
  </cols>
  <sheetData>
    <row r="1" spans="1:89" ht="15.75" customHeight="1" x14ac:dyDescent="0.25">
      <c r="B1" s="476">
        <v>0</v>
      </c>
      <c r="C1" s="844" t="s">
        <v>83</v>
      </c>
      <c r="D1" s="844"/>
      <c r="E1" s="844"/>
      <c r="F1" s="568"/>
      <c r="G1" s="205"/>
      <c r="H1" s="175"/>
      <c r="I1" s="205"/>
      <c r="J1" s="175"/>
      <c r="K1" s="205"/>
      <c r="L1" s="175"/>
      <c r="M1" s="205"/>
      <c r="N1" s="175"/>
      <c r="O1" s="205"/>
      <c r="P1" s="175"/>
      <c r="Q1" s="205"/>
      <c r="R1" s="175"/>
      <c r="S1" s="205"/>
      <c r="T1" s="175"/>
      <c r="U1" s="723"/>
      <c r="V1" s="175"/>
      <c r="W1" s="723"/>
      <c r="X1" s="175"/>
      <c r="Y1" s="723"/>
      <c r="Z1" s="188"/>
      <c r="AA1" s="732"/>
      <c r="AB1" s="188"/>
      <c r="AC1" s="732"/>
      <c r="AD1" s="217"/>
      <c r="AE1" s="732"/>
      <c r="AF1" s="217"/>
      <c r="AG1" s="732"/>
      <c r="AH1" s="188"/>
      <c r="AI1" s="735"/>
      <c r="AJ1" s="188"/>
      <c r="AK1" s="735"/>
      <c r="AL1" s="188"/>
      <c r="AM1" s="732"/>
      <c r="AN1" s="188"/>
      <c r="AO1" s="732"/>
      <c r="AP1" s="188"/>
      <c r="AQ1" s="732"/>
      <c r="AT1" s="482" t="s">
        <v>200</v>
      </c>
      <c r="AU1" s="328"/>
      <c r="AV1" s="830"/>
      <c r="AW1" s="830"/>
      <c r="AX1" s="830"/>
      <c r="AY1" s="830"/>
      <c r="AZ1" s="830"/>
      <c r="BA1" s="830"/>
      <c r="BB1" s="830"/>
      <c r="BC1" s="830"/>
      <c r="BD1" s="830"/>
      <c r="BE1" s="830"/>
      <c r="BF1" s="830"/>
      <c r="BG1" s="830"/>
      <c r="BH1" s="830"/>
      <c r="BI1" s="830"/>
      <c r="BJ1" s="830"/>
      <c r="BK1" s="830"/>
      <c r="BL1" s="830"/>
      <c r="BM1" s="830"/>
      <c r="BN1" s="830"/>
      <c r="BO1" s="830"/>
      <c r="BP1" s="830"/>
      <c r="BQ1" s="830"/>
      <c r="BR1" s="830"/>
      <c r="BS1" s="830"/>
      <c r="BT1" s="830"/>
      <c r="BU1" s="830"/>
      <c r="BV1" s="830"/>
      <c r="BW1" s="830"/>
      <c r="BX1" s="830"/>
      <c r="BY1" s="830"/>
      <c r="BZ1" s="830"/>
      <c r="CA1" s="830"/>
      <c r="CB1" s="328"/>
      <c r="CC1" s="328"/>
      <c r="CD1" s="328"/>
      <c r="CE1" s="328"/>
      <c r="CF1" s="328"/>
      <c r="CG1" s="328"/>
      <c r="CH1" s="328"/>
      <c r="CI1" s="103"/>
    </row>
    <row r="2" spans="1:89" ht="16.5" customHeight="1" x14ac:dyDescent="0.2">
      <c r="C2" s="64"/>
      <c r="D2" s="64"/>
      <c r="E2" s="65"/>
      <c r="F2" s="569"/>
      <c r="G2" s="206"/>
      <c r="H2" s="176"/>
      <c r="I2" s="206"/>
      <c r="J2" s="176"/>
      <c r="K2" s="206"/>
      <c r="L2" s="176"/>
      <c r="M2" s="206"/>
      <c r="N2" s="176"/>
      <c r="O2" s="206"/>
      <c r="P2" s="176"/>
      <c r="Q2" s="206"/>
      <c r="R2" s="176"/>
      <c r="S2" s="206"/>
      <c r="T2" s="176"/>
      <c r="U2" s="724"/>
      <c r="V2" s="176"/>
      <c r="W2" s="724"/>
      <c r="X2" s="176"/>
      <c r="Y2" s="724"/>
      <c r="Z2" s="189"/>
      <c r="AA2" s="733"/>
      <c r="AB2" s="189"/>
      <c r="AC2" s="733"/>
      <c r="AD2" s="218"/>
      <c r="AE2" s="733"/>
      <c r="AF2" s="218"/>
      <c r="AG2" s="733"/>
      <c r="AH2" s="189"/>
      <c r="AI2" s="736"/>
      <c r="AJ2" s="189"/>
      <c r="AK2" s="736"/>
      <c r="AL2" s="189"/>
      <c r="AM2" s="733"/>
      <c r="AN2" s="189"/>
      <c r="AO2" s="733"/>
      <c r="AP2" s="189"/>
      <c r="AQ2" s="733"/>
      <c r="AR2" s="299"/>
      <c r="AT2" s="605" t="s">
        <v>210</v>
      </c>
      <c r="CB2" s="328"/>
      <c r="CH2" s="328"/>
      <c r="CI2" s="103"/>
    </row>
    <row r="3" spans="1:89" s="11" customFormat="1" ht="17.25" customHeight="1" x14ac:dyDescent="0.25">
      <c r="A3" s="476"/>
      <c r="B3" s="476">
        <v>426</v>
      </c>
      <c r="C3" s="285" t="s">
        <v>121</v>
      </c>
      <c r="D3" s="676" t="s">
        <v>306</v>
      </c>
      <c r="E3" s="674"/>
      <c r="F3" s="570"/>
      <c r="G3" s="291"/>
      <c r="H3" s="292"/>
      <c r="I3" s="291"/>
      <c r="J3" s="292"/>
      <c r="K3" s="291"/>
      <c r="L3" s="292"/>
      <c r="M3" s="291"/>
      <c r="N3" s="292"/>
      <c r="O3" s="291"/>
      <c r="P3" s="290"/>
      <c r="Q3" s="291"/>
      <c r="R3" s="290"/>
      <c r="S3" s="291"/>
      <c r="T3" s="290"/>
      <c r="U3" s="724"/>
      <c r="V3" s="285" t="s">
        <v>122</v>
      </c>
      <c r="W3" s="286"/>
      <c r="X3" s="287"/>
      <c r="Y3" s="286"/>
      <c r="Z3" s="288"/>
      <c r="AA3" s="286"/>
      <c r="AB3" s="287"/>
      <c r="AC3" s="286"/>
      <c r="AD3" s="287"/>
      <c r="AE3" s="286"/>
      <c r="AF3" s="287"/>
      <c r="AG3" s="286"/>
      <c r="AH3" s="289"/>
      <c r="AI3" s="674"/>
      <c r="AJ3" s="289"/>
      <c r="AK3" s="674"/>
      <c r="AL3" s="289"/>
      <c r="AM3" s="745"/>
      <c r="AN3" s="142"/>
      <c r="AO3" s="745"/>
      <c r="AP3" s="289"/>
      <c r="AQ3" s="745"/>
      <c r="AR3" s="299"/>
      <c r="AS3" s="14"/>
      <c r="AT3" s="606" t="s">
        <v>30</v>
      </c>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344"/>
      <c r="CA3" s="344"/>
      <c r="CB3" s="345"/>
      <c r="CC3" s="460"/>
      <c r="CD3" s="460"/>
      <c r="CE3" s="460"/>
      <c r="CF3" s="344"/>
      <c r="CG3" s="344"/>
      <c r="CH3" s="345"/>
      <c r="CI3" s="139"/>
    </row>
    <row r="4" spans="1:89" s="318" customFormat="1" ht="4.5" customHeight="1" x14ac:dyDescent="0.2">
      <c r="A4" s="476"/>
      <c r="B4" s="476"/>
      <c r="C4" s="845"/>
      <c r="D4" s="845"/>
      <c r="E4" s="845"/>
      <c r="F4" s="846"/>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845"/>
      <c r="AM4" s="845"/>
      <c r="AN4" s="845"/>
      <c r="AO4" s="845"/>
      <c r="AP4" s="678"/>
      <c r="AQ4" s="678"/>
      <c r="AR4" s="299"/>
      <c r="AS4" s="317"/>
      <c r="AT4" s="459"/>
      <c r="AU4" s="461"/>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344"/>
      <c r="CA4" s="344"/>
      <c r="CB4" s="345"/>
      <c r="CC4" s="460"/>
      <c r="CD4" s="460"/>
      <c r="CE4" s="460"/>
      <c r="CF4" s="344"/>
      <c r="CG4" s="344"/>
      <c r="CH4" s="345"/>
      <c r="CI4" s="139"/>
    </row>
    <row r="5" spans="1:89" ht="1.5" customHeight="1" x14ac:dyDescent="0.25">
      <c r="C5" s="71"/>
      <c r="D5" s="71"/>
      <c r="E5" s="71"/>
      <c r="F5" s="571"/>
      <c r="G5" s="207"/>
      <c r="H5" s="177"/>
      <c r="I5" s="207"/>
      <c r="J5" s="177"/>
      <c r="K5" s="207"/>
      <c r="L5" s="177"/>
      <c r="M5" s="207"/>
      <c r="N5" s="177"/>
      <c r="O5" s="207"/>
      <c r="P5" s="177"/>
      <c r="Q5" s="207"/>
      <c r="R5" s="177"/>
      <c r="S5" s="207"/>
      <c r="T5" s="177"/>
      <c r="U5" s="725"/>
      <c r="V5" s="177"/>
      <c r="W5" s="725"/>
      <c r="X5" s="177"/>
      <c r="Y5" s="725"/>
      <c r="Z5" s="177"/>
      <c r="AA5" s="725"/>
      <c r="AB5" s="177"/>
      <c r="AC5" s="725"/>
      <c r="AD5" s="207"/>
      <c r="AE5" s="725"/>
      <c r="AF5" s="207"/>
      <c r="AG5" s="725"/>
      <c r="AH5" s="177"/>
      <c r="AI5" s="737"/>
      <c r="AJ5" s="177"/>
      <c r="AK5" s="737"/>
      <c r="AL5" s="177"/>
      <c r="AM5" s="725"/>
      <c r="AN5" s="177"/>
      <c r="AO5" s="725"/>
      <c r="AP5" s="177"/>
      <c r="AQ5" s="725"/>
      <c r="AS5" s="14"/>
      <c r="AT5" s="460"/>
      <c r="AU5" s="462"/>
      <c r="AV5" s="463"/>
      <c r="AW5" s="464"/>
      <c r="AX5" s="462"/>
      <c r="AY5" s="831"/>
      <c r="AZ5" s="831"/>
      <c r="BA5" s="462"/>
      <c r="BB5" s="462"/>
      <c r="BC5" s="462"/>
      <c r="BD5" s="462"/>
      <c r="BE5" s="462"/>
      <c r="BF5" s="462"/>
      <c r="BG5" s="462"/>
      <c r="BH5" s="462"/>
      <c r="BI5" s="462"/>
      <c r="BJ5" s="462"/>
      <c r="BK5" s="462"/>
      <c r="BL5" s="462"/>
      <c r="BM5" s="462"/>
      <c r="BN5" s="462"/>
      <c r="BO5" s="462"/>
      <c r="BP5" s="462"/>
      <c r="BQ5" s="462"/>
      <c r="BR5" s="462"/>
      <c r="BS5" s="462"/>
      <c r="BT5" s="462"/>
      <c r="BU5" s="462"/>
      <c r="BV5" s="462"/>
      <c r="BW5" s="462"/>
      <c r="BX5" s="462"/>
      <c r="BY5" s="462"/>
      <c r="BZ5" s="354"/>
      <c r="CA5" s="354"/>
      <c r="CB5" s="345"/>
      <c r="CC5" s="462"/>
      <c r="CD5" s="462"/>
      <c r="CE5" s="462"/>
      <c r="CF5" s="354"/>
      <c r="CG5" s="354"/>
      <c r="CH5" s="345"/>
      <c r="CI5" s="103"/>
    </row>
    <row r="6" spans="1:89" ht="17.25" customHeight="1" x14ac:dyDescent="0.25">
      <c r="B6" s="476">
        <v>162</v>
      </c>
      <c r="C6" s="248" t="s">
        <v>154</v>
      </c>
      <c r="D6" s="248"/>
      <c r="E6" s="72"/>
      <c r="F6" s="572"/>
      <c r="G6" s="208"/>
      <c r="H6" s="178"/>
      <c r="I6" s="208"/>
      <c r="J6" s="178"/>
      <c r="K6" s="208"/>
      <c r="L6" s="178"/>
      <c r="M6" s="208"/>
      <c r="N6" s="178"/>
      <c r="O6" s="208"/>
      <c r="P6" s="178"/>
      <c r="Q6" s="208"/>
      <c r="R6" s="178"/>
      <c r="S6" s="216"/>
      <c r="T6" s="187"/>
      <c r="U6" s="726"/>
      <c r="V6" s="187"/>
      <c r="W6" s="726"/>
      <c r="X6" s="187"/>
      <c r="Y6" s="726"/>
      <c r="Z6" s="187"/>
      <c r="AA6" s="726"/>
      <c r="AB6" s="187"/>
      <c r="AC6" s="726"/>
      <c r="AD6" s="216"/>
      <c r="AE6" s="726"/>
      <c r="AF6" s="216"/>
      <c r="AG6" s="726"/>
      <c r="AH6" s="187"/>
      <c r="AI6" s="738"/>
      <c r="AJ6" s="187"/>
      <c r="AK6" s="738"/>
      <c r="AL6" s="187"/>
      <c r="AM6" s="726"/>
      <c r="AN6" s="187"/>
      <c r="AO6" s="726"/>
      <c r="AP6" s="187"/>
      <c r="AQ6" s="726"/>
      <c r="AR6" s="300"/>
      <c r="AS6" s="73"/>
      <c r="AT6" s="459"/>
      <c r="AU6" s="459"/>
      <c r="AV6" s="459"/>
      <c r="AW6" s="483"/>
      <c r="AX6" s="465"/>
      <c r="AY6" s="466"/>
      <c r="AZ6" s="467"/>
      <c r="BA6" s="467"/>
      <c r="BB6" s="468"/>
      <c r="BC6" s="468"/>
      <c r="BD6" s="466"/>
      <c r="BE6" s="466"/>
      <c r="BF6" s="467"/>
      <c r="BG6" s="468"/>
      <c r="BH6" s="468"/>
      <c r="BI6" s="468"/>
      <c r="BJ6" s="468"/>
      <c r="BK6" s="468"/>
      <c r="BL6" s="468"/>
      <c r="BM6" s="468"/>
      <c r="BN6" s="468"/>
      <c r="BO6" s="468"/>
      <c r="BP6" s="468"/>
      <c r="BQ6" s="468"/>
      <c r="BR6" s="468"/>
      <c r="BS6" s="468"/>
      <c r="BT6" s="468"/>
      <c r="BU6" s="468"/>
      <c r="BV6" s="468"/>
      <c r="BW6" s="468"/>
      <c r="BX6" s="468"/>
      <c r="BY6" s="468"/>
      <c r="BZ6" s="355"/>
      <c r="CA6" s="355"/>
      <c r="CB6" s="328"/>
      <c r="CC6" s="468"/>
      <c r="CD6" s="468"/>
      <c r="CE6" s="468"/>
      <c r="CF6" s="355"/>
      <c r="CG6" s="355"/>
      <c r="CH6" s="328"/>
      <c r="CI6" s="103"/>
    </row>
    <row r="7" spans="1:89" ht="15.75" customHeight="1" x14ac:dyDescent="0.2">
      <c r="F7" s="573"/>
      <c r="G7" s="209"/>
      <c r="H7" s="186"/>
      <c r="I7" s="209"/>
      <c r="J7" s="186"/>
      <c r="K7" s="209"/>
      <c r="L7" s="186"/>
      <c r="M7" s="209"/>
      <c r="N7" s="186"/>
      <c r="O7" s="209"/>
      <c r="P7" s="186"/>
      <c r="Q7" s="209"/>
      <c r="S7" s="294"/>
      <c r="T7" s="470" t="s">
        <v>202</v>
      </c>
      <c r="U7" s="698"/>
      <c r="V7" s="699"/>
      <c r="W7" s="698"/>
      <c r="X7" s="699"/>
      <c r="Y7" s="698"/>
      <c r="Z7" s="700"/>
      <c r="AA7" s="698"/>
      <c r="AC7" s="294"/>
      <c r="AD7" s="295"/>
      <c r="AE7" s="296" t="s">
        <v>201</v>
      </c>
      <c r="AF7" s="297"/>
      <c r="AG7" s="294"/>
      <c r="AH7" s="298"/>
      <c r="AI7" s="739"/>
      <c r="AJ7" s="298"/>
      <c r="AK7" s="739"/>
      <c r="AL7" s="298"/>
      <c r="AM7" s="746"/>
      <c r="AN7" s="15"/>
      <c r="AP7" s="298"/>
      <c r="AQ7" s="749"/>
      <c r="AT7" s="840" t="s">
        <v>228</v>
      </c>
      <c r="AU7" s="841"/>
      <c r="AV7" s="841"/>
      <c r="AW7" s="841"/>
      <c r="AX7" s="841"/>
      <c r="AY7" s="841"/>
      <c r="AZ7" s="841"/>
      <c r="BA7" s="841"/>
      <c r="BB7" s="841"/>
      <c r="BC7" s="841"/>
      <c r="BD7" s="841"/>
      <c r="BE7" s="841"/>
      <c r="BF7" s="841"/>
      <c r="BG7" s="841"/>
      <c r="BH7" s="841"/>
      <c r="BI7" s="841"/>
      <c r="BJ7" s="841"/>
      <c r="BK7" s="841"/>
      <c r="BL7" s="841"/>
      <c r="BM7" s="841"/>
      <c r="BN7" s="841"/>
      <c r="BO7" s="841"/>
      <c r="BP7" s="841"/>
      <c r="BQ7" s="841"/>
      <c r="BR7" s="841"/>
      <c r="BS7" s="841"/>
      <c r="BT7" s="841"/>
      <c r="BU7" s="841"/>
      <c r="BV7" s="841"/>
      <c r="BW7" s="841"/>
      <c r="BX7" s="841"/>
      <c r="BY7" s="841"/>
      <c r="CC7" s="329"/>
      <c r="CE7" s="329"/>
    </row>
    <row r="8" spans="1:89" ht="28.5" customHeight="1" x14ac:dyDescent="0.2">
      <c r="B8" s="477">
        <v>2</v>
      </c>
      <c r="C8" s="74" t="s">
        <v>123</v>
      </c>
      <c r="D8" s="74" t="s">
        <v>124</v>
      </c>
      <c r="E8" s="74" t="s">
        <v>125</v>
      </c>
      <c r="F8" s="154">
        <v>1990</v>
      </c>
      <c r="G8" s="283"/>
      <c r="H8" s="154">
        <v>1995</v>
      </c>
      <c r="I8" s="283"/>
      <c r="J8" s="154">
        <v>1996</v>
      </c>
      <c r="K8" s="283"/>
      <c r="L8" s="154">
        <v>1997</v>
      </c>
      <c r="M8" s="283"/>
      <c r="N8" s="154">
        <v>1998</v>
      </c>
      <c r="O8" s="283"/>
      <c r="P8" s="154">
        <v>1999</v>
      </c>
      <c r="Q8" s="283"/>
      <c r="R8" s="154">
        <v>2000</v>
      </c>
      <c r="S8" s="283"/>
      <c r="T8" s="154">
        <v>2001</v>
      </c>
      <c r="U8" s="727"/>
      <c r="V8" s="154">
        <v>2002</v>
      </c>
      <c r="W8" s="727"/>
      <c r="X8" s="154">
        <v>2003</v>
      </c>
      <c r="Y8" s="727"/>
      <c r="Z8" s="154">
        <v>2004</v>
      </c>
      <c r="AA8" s="727"/>
      <c r="AB8" s="154">
        <v>2005</v>
      </c>
      <c r="AC8" s="727"/>
      <c r="AD8" s="154">
        <v>2006</v>
      </c>
      <c r="AE8" s="727"/>
      <c r="AF8" s="154">
        <v>2007</v>
      </c>
      <c r="AG8" s="727"/>
      <c r="AH8" s="154">
        <v>2008</v>
      </c>
      <c r="AI8" s="740"/>
      <c r="AJ8" s="154">
        <v>2009</v>
      </c>
      <c r="AK8" s="740"/>
      <c r="AL8" s="154">
        <v>2010</v>
      </c>
      <c r="AM8" s="727"/>
      <c r="AN8" s="154">
        <v>2011</v>
      </c>
      <c r="AO8" s="727"/>
      <c r="AP8" s="154">
        <v>2012</v>
      </c>
      <c r="AQ8" s="727"/>
      <c r="AR8" s="108"/>
      <c r="AS8" s="75"/>
      <c r="AT8" s="74" t="s">
        <v>123</v>
      </c>
      <c r="AU8" s="74" t="s">
        <v>124</v>
      </c>
      <c r="AV8" s="74" t="s">
        <v>125</v>
      </c>
      <c r="AW8" s="154">
        <v>1990</v>
      </c>
      <c r="AX8" s="283"/>
      <c r="AY8" s="154">
        <v>1995</v>
      </c>
      <c r="AZ8" s="283"/>
      <c r="BA8" s="154">
        <v>1996</v>
      </c>
      <c r="BB8" s="283"/>
      <c r="BC8" s="154">
        <v>1997</v>
      </c>
      <c r="BD8" s="283"/>
      <c r="BE8" s="154">
        <v>1998</v>
      </c>
      <c r="BF8" s="283"/>
      <c r="BG8" s="154">
        <v>1999</v>
      </c>
      <c r="BH8" s="283"/>
      <c r="BI8" s="154">
        <v>2000</v>
      </c>
      <c r="BJ8" s="283"/>
      <c r="BK8" s="154">
        <v>2001</v>
      </c>
      <c r="BL8" s="283"/>
      <c r="BM8" s="154">
        <v>2002</v>
      </c>
      <c r="BN8" s="283"/>
      <c r="BO8" s="154">
        <v>2003</v>
      </c>
      <c r="BP8" s="283"/>
      <c r="BQ8" s="154">
        <v>2004</v>
      </c>
      <c r="BR8" s="283"/>
      <c r="BS8" s="154">
        <v>2005</v>
      </c>
      <c r="BT8" s="283"/>
      <c r="BU8" s="154">
        <v>2006</v>
      </c>
      <c r="BV8" s="283"/>
      <c r="BW8" s="154">
        <v>2007</v>
      </c>
      <c r="BX8" s="283"/>
      <c r="BY8" s="154">
        <v>2008</v>
      </c>
      <c r="BZ8" s="284"/>
      <c r="CA8" s="154">
        <v>2009</v>
      </c>
      <c r="CB8" s="283"/>
      <c r="CC8" s="154">
        <v>2010</v>
      </c>
      <c r="CD8" s="283"/>
      <c r="CE8" s="154">
        <v>2011</v>
      </c>
      <c r="CF8" s="284"/>
      <c r="CG8" s="154">
        <v>2012</v>
      </c>
      <c r="CH8" s="283"/>
    </row>
    <row r="9" spans="1:89" ht="27" customHeight="1" x14ac:dyDescent="0.2">
      <c r="B9" s="478">
        <v>360</v>
      </c>
      <c r="C9" s="76">
        <v>1</v>
      </c>
      <c r="D9" s="77" t="s">
        <v>156</v>
      </c>
      <c r="E9" s="76" t="s">
        <v>126</v>
      </c>
      <c r="F9" s="180"/>
      <c r="G9" s="210"/>
      <c r="H9" s="180"/>
      <c r="I9" s="210"/>
      <c r="J9" s="180"/>
      <c r="K9" s="210"/>
      <c r="L9" s="180"/>
      <c r="M9" s="210"/>
      <c r="N9" s="180"/>
      <c r="O9" s="210"/>
      <c r="P9" s="180"/>
      <c r="Q9" s="210"/>
      <c r="R9" s="180"/>
      <c r="S9" s="210"/>
      <c r="T9" s="180"/>
      <c r="U9" s="210"/>
      <c r="V9" s="180"/>
      <c r="W9" s="210"/>
      <c r="X9" s="180"/>
      <c r="Y9" s="210"/>
      <c r="Z9" s="180"/>
      <c r="AA9" s="210"/>
      <c r="AB9" s="180"/>
      <c r="AC9" s="210"/>
      <c r="AD9" s="578"/>
      <c r="AE9" s="210"/>
      <c r="AF9" s="578"/>
      <c r="AG9" s="210"/>
      <c r="AH9" s="180"/>
      <c r="AI9" s="210"/>
      <c r="AJ9" s="180"/>
      <c r="AK9" s="210"/>
      <c r="AL9" s="180"/>
      <c r="AM9" s="210"/>
      <c r="AN9" s="180"/>
      <c r="AO9" s="210"/>
      <c r="AP9" s="180"/>
      <c r="AQ9" s="210"/>
      <c r="AR9" s="108"/>
      <c r="AS9" s="78"/>
      <c r="AT9" s="349">
        <v>1</v>
      </c>
      <c r="AU9" s="545" t="s">
        <v>156</v>
      </c>
      <c r="AV9" s="349" t="s">
        <v>126</v>
      </c>
      <c r="AW9" s="351" t="s">
        <v>26</v>
      </c>
      <c r="AX9" s="352"/>
      <c r="AY9" s="358" t="str">
        <f>IF(OR(ISBLANK(F9),ISBLANK(H9)),"N/A",IF(ABS((H9-F9)/F9)&gt;1,"&gt; 100%","ok"))</f>
        <v>N/A</v>
      </c>
      <c r="AZ9" s="352"/>
      <c r="BA9" s="358" t="str">
        <f>IF(OR(ISBLANK(H9),ISBLANK(J9)),"N/A",IF(ABS((J9-H9)/H9)&gt;0.25,"&gt; 25%","ok"))</f>
        <v>N/A</v>
      </c>
      <c r="BB9" s="358"/>
      <c r="BC9" s="358" t="str">
        <f>IF(OR(ISBLANK(J9),ISBLANK(L9)),"N/A",IF(ABS((L9-J9)/J9)&gt;0.25,"&gt; 25%","ok"))</f>
        <v>N/A</v>
      </c>
      <c r="BD9" s="358"/>
      <c r="BE9" s="358" t="str">
        <f>IF(OR(ISBLANK(L9),ISBLANK(N9)),"N/A",IF(ABS((N9-L9)/L9)&gt;0.25,"&gt; 25%","ok"))</f>
        <v>N/A</v>
      </c>
      <c r="BF9" s="358"/>
      <c r="BG9" s="358" t="str">
        <f>IF(OR(ISBLANK(N9),ISBLANK(P9)),"N/A",IF(ABS((P9-N9)/N9)&gt;0.25,"&gt; 25%","ok"))</f>
        <v>N/A</v>
      </c>
      <c r="BH9" s="358"/>
      <c r="BI9" s="358" t="str">
        <f>IF(OR(ISBLANK(P9),ISBLANK(R9)),"N/A",IF(ABS((R9-P9)/P9)&gt;0.25,"&gt; 25%","ok"))</f>
        <v>N/A</v>
      </c>
      <c r="BJ9" s="358"/>
      <c r="BK9" s="358" t="str">
        <f>IF(OR(ISBLANK(R9),ISBLANK(T9)),"N/A",IF(ABS((T9-R9)/R9)&gt;0.25,"&gt; 25%","ok"))</f>
        <v>N/A</v>
      </c>
      <c r="BL9" s="358"/>
      <c r="BM9" s="358" t="str">
        <f>IF(OR(ISBLANK(T9),ISBLANK(V9)),"N/A",IF(ABS((V9-T9)/T9)&gt;0.25,"&gt; 25%","ok"))</f>
        <v>N/A</v>
      </c>
      <c r="BN9" s="358"/>
      <c r="BO9" s="358" t="str">
        <f>IF(OR(ISBLANK(V9),ISBLANK(X9)),"N/A",IF(ABS((X9-V9)/V9)&gt;0.25,"&gt; 25%","ok"))</f>
        <v>N/A</v>
      </c>
      <c r="BP9" s="358"/>
      <c r="BQ9" s="358" t="str">
        <f>IF(OR(ISBLANK(X9),ISBLANK(Z9)),"N/A",IF(ABS((Z9-X9)/X9)&gt;0.25,"&gt; 25%","ok"))</f>
        <v>N/A</v>
      </c>
      <c r="BR9" s="358"/>
      <c r="BS9" s="358" t="str">
        <f>IF(OR(ISBLANK(Z9),ISBLANK(AB9)),"N/A",IF(ABS((AB9-Z9)/Z9)&gt;0.25,"&gt; 25%","ok"))</f>
        <v>N/A</v>
      </c>
      <c r="BT9" s="358"/>
      <c r="BU9" s="358" t="str">
        <f>IF(OR(ISBLANK(AB9),ISBLANK(AD9)),"N/A",IF(ABS((AD9-AB9)/AB9)&gt;0.25,"&gt; 25%","ok"))</f>
        <v>N/A</v>
      </c>
      <c r="BV9" s="358"/>
      <c r="BW9" s="358" t="str">
        <f>IF(OR(ISBLANK(AD9),ISBLANK(AF9)),"N/A",IF(ABS((AF9-AD9)/AD9)&gt;0.25,"&gt; 25%","ok"))</f>
        <v>N/A</v>
      </c>
      <c r="BX9" s="358"/>
      <c r="BY9" s="358" t="str">
        <f>IF(OR(ISBLANK(AF9),ISBLANK(AH9)),"N/A",IF(ABS((AH9-AF9)/AF9)&gt;0.25,"&gt; 25%","ok"))</f>
        <v>N/A</v>
      </c>
      <c r="BZ9" s="358"/>
      <c r="CA9" s="358" t="str">
        <f t="shared" ref="CA9:CA16" si="0">IF(OR(ISBLANK(AH9),ISBLANK(AJ9)),"N/A",IF(ABS((AJ9-AH9)/AH9)&gt;0.25,"&gt; 25%","ok"))</f>
        <v>N/A</v>
      </c>
      <c r="CB9" s="358"/>
      <c r="CC9" s="358" t="str">
        <f>IF(OR(ISBLANK(AJ9),ISBLANK(AL9)),"N/A",IF(ABS((AL9-AJ9)/AJ9)&gt;0.25,"&gt; 25%","ok"))</f>
        <v>N/A</v>
      </c>
      <c r="CD9" s="358"/>
      <c r="CE9" s="358" t="str">
        <f>IF(OR(ISBLANK(AL9),ISBLANK(AN9)),"N/A",IF(ABS((AN9-AL9)/AL9)&gt;0.25,"&gt; 25%","ok"))</f>
        <v>N/A</v>
      </c>
      <c r="CF9" s="358"/>
      <c r="CG9" s="358" t="str">
        <f t="shared" ref="CG9:CG16" si="1">IF(OR(ISBLANK(AN9),ISBLANK(AP9)),"N/A",IF(ABS((AP9-AN9)/AN9)&gt;0.25,"&gt; 25%","ok"))</f>
        <v>N/A</v>
      </c>
      <c r="CH9" s="358"/>
    </row>
    <row r="10" spans="1:89" ht="23.25" customHeight="1" x14ac:dyDescent="0.2">
      <c r="B10" s="478">
        <v>372</v>
      </c>
      <c r="C10" s="76">
        <v>2</v>
      </c>
      <c r="D10" s="79" t="s">
        <v>127</v>
      </c>
      <c r="E10" s="80" t="s">
        <v>126</v>
      </c>
      <c r="F10" s="180"/>
      <c r="G10" s="204"/>
      <c r="H10" s="180"/>
      <c r="I10" s="204"/>
      <c r="J10" s="180"/>
      <c r="K10" s="204"/>
      <c r="L10" s="180"/>
      <c r="M10" s="204"/>
      <c r="N10" s="180"/>
      <c r="O10" s="204"/>
      <c r="P10" s="180"/>
      <c r="Q10" s="204"/>
      <c r="R10" s="180"/>
      <c r="S10" s="204"/>
      <c r="T10" s="180"/>
      <c r="U10" s="204"/>
      <c r="V10" s="180"/>
      <c r="W10" s="204"/>
      <c r="X10" s="180"/>
      <c r="Y10" s="204"/>
      <c r="Z10" s="180"/>
      <c r="AA10" s="204"/>
      <c r="AB10" s="180"/>
      <c r="AC10" s="204"/>
      <c r="AD10" s="578"/>
      <c r="AE10" s="210"/>
      <c r="AF10" s="578"/>
      <c r="AG10" s="210"/>
      <c r="AH10" s="180"/>
      <c r="AI10" s="210"/>
      <c r="AJ10" s="180"/>
      <c r="AK10" s="210"/>
      <c r="AL10" s="180"/>
      <c r="AM10" s="204"/>
      <c r="AN10" s="180"/>
      <c r="AO10" s="204"/>
      <c r="AP10" s="180">
        <v>9312.2000000000007</v>
      </c>
      <c r="AQ10" s="204"/>
      <c r="AR10" s="108"/>
      <c r="AS10" s="78"/>
      <c r="AT10" s="349">
        <v>2</v>
      </c>
      <c r="AU10" s="545" t="s">
        <v>127</v>
      </c>
      <c r="AV10" s="275" t="s">
        <v>126</v>
      </c>
      <c r="AW10" s="351" t="s">
        <v>26</v>
      </c>
      <c r="AX10" s="277"/>
      <c r="AY10" s="539" t="str">
        <f t="shared" ref="AY10:AY16" si="2">IF(OR(ISBLANK(F10),ISBLANK(H10)),"N/A",IF(ABS((H10-F10)/F10)&gt;1,"&gt; 100%","ok"))</f>
        <v>N/A</v>
      </c>
      <c r="AZ10" s="277"/>
      <c r="BA10" s="539" t="str">
        <f t="shared" ref="BA10:BA16" si="3">IF(OR(ISBLANK(H10),ISBLANK(J10)),"N/A",IF(ABS((J10-H10)/H10)&gt;0.25,"&gt; 25%","ok"))</f>
        <v>N/A</v>
      </c>
      <c r="BB10" s="539"/>
      <c r="BC10" s="539" t="str">
        <f t="shared" ref="BC10:BC16" si="4">IF(OR(ISBLANK(J10),ISBLANK(L10)),"N/A",IF(ABS((L10-J10)/J10)&gt;0.25,"&gt; 25%","ok"))</f>
        <v>N/A</v>
      </c>
      <c r="BD10" s="539"/>
      <c r="BE10" s="539" t="str">
        <f t="shared" ref="BE10:BE16" si="5">IF(OR(ISBLANK(L10),ISBLANK(N10)),"N/A",IF(ABS((N10-L10)/L10)&gt;0.25,"&gt; 25%","ok"))</f>
        <v>N/A</v>
      </c>
      <c r="BF10" s="539"/>
      <c r="BG10" s="539" t="str">
        <f t="shared" ref="BG10:BG16" si="6">IF(OR(ISBLANK(N10),ISBLANK(P10)),"N/A",IF(ABS((P10-N10)/N10)&gt;0.25,"&gt; 25%","ok"))</f>
        <v>N/A</v>
      </c>
      <c r="BH10" s="539"/>
      <c r="BI10" s="539" t="str">
        <f t="shared" ref="BI10:BI16" si="7">IF(OR(ISBLANK(P10),ISBLANK(R10)),"N/A",IF(ABS((R10-P10)/P10)&gt;0.25,"&gt; 25%","ok"))</f>
        <v>N/A</v>
      </c>
      <c r="BJ10" s="539"/>
      <c r="BK10" s="539" t="str">
        <f t="shared" ref="BK10:BK16" si="8">IF(OR(ISBLANK(R10),ISBLANK(T10)),"N/A",IF(ABS((T10-R10)/R10)&gt;0.25,"&gt; 25%","ok"))</f>
        <v>N/A</v>
      </c>
      <c r="BL10" s="539"/>
      <c r="BM10" s="539" t="str">
        <f t="shared" ref="BM10:BM16" si="9">IF(OR(ISBLANK(T10),ISBLANK(V10)),"N/A",IF(ABS((V10-T10)/T10)&gt;0.25,"&gt; 25%","ok"))</f>
        <v>N/A</v>
      </c>
      <c r="BN10" s="539"/>
      <c r="BO10" s="539" t="str">
        <f t="shared" ref="BO10:BO16" si="10">IF(OR(ISBLANK(V10),ISBLANK(X10)),"N/A",IF(ABS((X10-V10)/V10)&gt;0.25,"&gt; 25%","ok"))</f>
        <v>N/A</v>
      </c>
      <c r="BP10" s="539"/>
      <c r="BQ10" s="539" t="str">
        <f t="shared" ref="BQ10:BQ16" si="11">IF(OR(ISBLANK(X10),ISBLANK(Z10)),"N/A",IF(ABS((Z10-X10)/X10)&gt;0.25,"&gt; 25%","ok"))</f>
        <v>N/A</v>
      </c>
      <c r="BR10" s="539"/>
      <c r="BS10" s="539" t="str">
        <f t="shared" ref="BS10:BS16" si="12">IF(OR(ISBLANK(Z10),ISBLANK(AB10)),"N/A",IF(ABS((AB10-Z10)/Z10)&gt;0.25,"&gt; 25%","ok"))</f>
        <v>N/A</v>
      </c>
      <c r="BT10" s="539"/>
      <c r="BU10" s="539" t="str">
        <f t="shared" ref="BU10:BU16" si="13">IF(OR(ISBLANK(AB10),ISBLANK(AD10)),"N/A",IF(ABS((AD10-AB10)/AB10)&gt;0.25,"&gt; 25%","ok"))</f>
        <v>N/A</v>
      </c>
      <c r="BV10" s="539"/>
      <c r="BW10" s="539" t="str">
        <f t="shared" ref="BW10:BW16" si="14">IF(OR(ISBLANK(AD10),ISBLANK(AF10)),"N/A",IF(ABS((AF10-AD10)/AD10)&gt;0.25,"&gt; 25%","ok"))</f>
        <v>N/A</v>
      </c>
      <c r="BX10" s="539"/>
      <c r="BY10" s="539" t="str">
        <f t="shared" ref="BY10:BY16" si="15">IF(OR(ISBLANK(AF10),ISBLANK(AH10)),"N/A",IF(ABS((AH10-AF10)/AF10)&gt;0.25,"&gt; 25%","ok"))</f>
        <v>N/A</v>
      </c>
      <c r="BZ10" s="539"/>
      <c r="CA10" s="539" t="str">
        <f t="shared" si="0"/>
        <v>N/A</v>
      </c>
      <c r="CB10" s="539"/>
      <c r="CC10" s="539" t="str">
        <f t="shared" ref="CC10:CC16" si="16">IF(OR(ISBLANK(AJ10),ISBLANK(AL10)),"N/A",IF(ABS((AL10-AJ10)/AJ10)&gt;0.25,"&gt; 25%","ok"))</f>
        <v>N/A</v>
      </c>
      <c r="CD10" s="539"/>
      <c r="CE10" s="539" t="str">
        <f t="shared" ref="CE10:CE16" si="17">IF(OR(ISBLANK(AL10),ISBLANK(AN10)),"N/A",IF(ABS((AN10-AL10)/AL10)&gt;0.25,"&gt; 25%","ok"))</f>
        <v>N/A</v>
      </c>
      <c r="CF10" s="539"/>
      <c r="CG10" s="539" t="str">
        <f t="shared" si="1"/>
        <v>N/A</v>
      </c>
      <c r="CH10" s="539"/>
    </row>
    <row r="11" spans="1:89" ht="19.5" customHeight="1" x14ac:dyDescent="0.2">
      <c r="B11" s="478">
        <v>374</v>
      </c>
      <c r="C11" s="80">
        <v>3</v>
      </c>
      <c r="D11" s="79" t="s">
        <v>155</v>
      </c>
      <c r="E11" s="80" t="s">
        <v>126</v>
      </c>
      <c r="F11" s="180"/>
      <c r="G11" s="204"/>
      <c r="H11" s="180"/>
      <c r="I11" s="204"/>
      <c r="J11" s="180"/>
      <c r="K11" s="204"/>
      <c r="L11" s="180"/>
      <c r="M11" s="204"/>
      <c r="N11" s="180"/>
      <c r="O11" s="204"/>
      <c r="P11" s="180"/>
      <c r="Q11" s="204"/>
      <c r="R11" s="180"/>
      <c r="S11" s="204"/>
      <c r="T11" s="180"/>
      <c r="U11" s="204"/>
      <c r="V11" s="180"/>
      <c r="W11" s="204"/>
      <c r="X11" s="180"/>
      <c r="Y11" s="204"/>
      <c r="Z11" s="180"/>
      <c r="AA11" s="204"/>
      <c r="AB11" s="180"/>
      <c r="AC11" s="204"/>
      <c r="AD11" s="578">
        <v>16378.2</v>
      </c>
      <c r="AE11" s="210"/>
      <c r="AF11" s="578"/>
      <c r="AG11" s="210"/>
      <c r="AH11" s="180"/>
      <c r="AI11" s="210"/>
      <c r="AJ11" s="180"/>
      <c r="AK11" s="210"/>
      <c r="AL11" s="180"/>
      <c r="AM11" s="204"/>
      <c r="AN11" s="180"/>
      <c r="AO11" s="204"/>
      <c r="AP11" s="180"/>
      <c r="AQ11" s="204"/>
      <c r="AR11" s="108"/>
      <c r="AS11" s="78"/>
      <c r="AT11" s="349">
        <v>3</v>
      </c>
      <c r="AU11" s="545" t="s">
        <v>155</v>
      </c>
      <c r="AV11" s="275" t="s">
        <v>126</v>
      </c>
      <c r="AW11" s="351" t="s">
        <v>26</v>
      </c>
      <c r="AX11" s="277"/>
      <c r="AY11" s="358" t="str">
        <f t="shared" si="2"/>
        <v>N/A</v>
      </c>
      <c r="AZ11" s="352"/>
      <c r="BA11" s="358" t="str">
        <f t="shared" si="3"/>
        <v>N/A</v>
      </c>
      <c r="BB11" s="358"/>
      <c r="BC11" s="358" t="str">
        <f t="shared" si="4"/>
        <v>N/A</v>
      </c>
      <c r="BD11" s="358"/>
      <c r="BE11" s="358" t="str">
        <f t="shared" si="5"/>
        <v>N/A</v>
      </c>
      <c r="BF11" s="358"/>
      <c r="BG11" s="358" t="str">
        <f t="shared" si="6"/>
        <v>N/A</v>
      </c>
      <c r="BH11" s="358"/>
      <c r="BI11" s="358" t="str">
        <f t="shared" si="7"/>
        <v>N/A</v>
      </c>
      <c r="BJ11" s="358"/>
      <c r="BK11" s="358" t="str">
        <f t="shared" si="8"/>
        <v>N/A</v>
      </c>
      <c r="BL11" s="358"/>
      <c r="BM11" s="358" t="str">
        <f t="shared" si="9"/>
        <v>N/A</v>
      </c>
      <c r="BN11" s="358"/>
      <c r="BO11" s="358" t="str">
        <f t="shared" si="10"/>
        <v>N/A</v>
      </c>
      <c r="BP11" s="358"/>
      <c r="BQ11" s="358" t="str">
        <f t="shared" si="11"/>
        <v>N/A</v>
      </c>
      <c r="BR11" s="358"/>
      <c r="BS11" s="358" t="str">
        <f>IF(OR(ISBLANK(Z11),ISBLANK(AB11)),"N/A",IF(ABS((AB11-Z11)/Z11)&gt;0.25,"&gt; 25%","ok"))</f>
        <v>N/A</v>
      </c>
      <c r="BT11" s="358"/>
      <c r="BU11" s="358" t="str">
        <f>IF(OR(ISBLANK(AB11),ISBLANK(AD11)),"N/A",IF(ABS((AD11-AB11)/AB11)&gt;0.25,"&gt; 25%","ok"))</f>
        <v>N/A</v>
      </c>
      <c r="BV11" s="358"/>
      <c r="BW11" s="358" t="str">
        <f>IF(OR(ISBLANK(AD11),ISBLANK(AF11)),"N/A",IF(ABS((AF11-AD11)/AD11)&gt;0.25,"&gt; 25%","ok"))</f>
        <v>N/A</v>
      </c>
      <c r="BX11" s="358"/>
      <c r="BY11" s="358" t="str">
        <f t="shared" si="15"/>
        <v>N/A</v>
      </c>
      <c r="BZ11" s="358"/>
      <c r="CA11" s="358" t="str">
        <f t="shared" si="0"/>
        <v>N/A</v>
      </c>
      <c r="CB11" s="358"/>
      <c r="CC11" s="358" t="str">
        <f t="shared" si="16"/>
        <v>N/A</v>
      </c>
      <c r="CD11" s="358"/>
      <c r="CE11" s="358" t="str">
        <f t="shared" si="17"/>
        <v>N/A</v>
      </c>
      <c r="CF11" s="358"/>
      <c r="CG11" s="358" t="str">
        <f t="shared" si="1"/>
        <v>N/A</v>
      </c>
      <c r="CH11" s="358"/>
    </row>
    <row r="12" spans="1:89" ht="28.5" customHeight="1" x14ac:dyDescent="0.2">
      <c r="B12" s="478">
        <v>415</v>
      </c>
      <c r="C12" s="76">
        <v>4</v>
      </c>
      <c r="D12" s="79" t="s">
        <v>67</v>
      </c>
      <c r="E12" s="80" t="s">
        <v>126</v>
      </c>
      <c r="F12" s="180"/>
      <c r="G12" s="204"/>
      <c r="H12" s="180"/>
      <c r="I12" s="204"/>
      <c r="J12" s="180"/>
      <c r="K12" s="204"/>
      <c r="L12" s="180"/>
      <c r="M12" s="204"/>
      <c r="N12" s="180"/>
      <c r="O12" s="204"/>
      <c r="P12" s="180"/>
      <c r="Q12" s="204"/>
      <c r="R12" s="180"/>
      <c r="S12" s="204"/>
      <c r="T12" s="180"/>
      <c r="U12" s="204"/>
      <c r="V12" s="180"/>
      <c r="W12" s="204"/>
      <c r="X12" s="180"/>
      <c r="Y12" s="204"/>
      <c r="Z12" s="180"/>
      <c r="AA12" s="204"/>
      <c r="AB12" s="180"/>
      <c r="AC12" s="204"/>
      <c r="AD12" s="578"/>
      <c r="AE12" s="210"/>
      <c r="AF12" s="578"/>
      <c r="AG12" s="210"/>
      <c r="AH12" s="180"/>
      <c r="AI12" s="210"/>
      <c r="AJ12" s="180"/>
      <c r="AK12" s="210"/>
      <c r="AL12" s="180"/>
      <c r="AM12" s="204"/>
      <c r="AN12" s="180"/>
      <c r="AO12" s="204"/>
      <c r="AP12" s="180"/>
      <c r="AQ12" s="204"/>
      <c r="AR12" s="108"/>
      <c r="AS12" s="78"/>
      <c r="AT12" s="349">
        <v>4</v>
      </c>
      <c r="AU12" s="545" t="s">
        <v>67</v>
      </c>
      <c r="AV12" s="275" t="s">
        <v>126</v>
      </c>
      <c r="AW12" s="351" t="s">
        <v>26</v>
      </c>
      <c r="AX12" s="277"/>
      <c r="AY12" s="358" t="str">
        <f t="shared" si="2"/>
        <v>N/A</v>
      </c>
      <c r="AZ12" s="352"/>
      <c r="BA12" s="358" t="str">
        <f t="shared" si="3"/>
        <v>N/A</v>
      </c>
      <c r="BB12" s="358"/>
      <c r="BC12" s="358" t="str">
        <f t="shared" si="4"/>
        <v>N/A</v>
      </c>
      <c r="BD12" s="358"/>
      <c r="BE12" s="358" t="str">
        <f t="shared" si="5"/>
        <v>N/A</v>
      </c>
      <c r="BF12" s="358"/>
      <c r="BG12" s="358" t="str">
        <f t="shared" si="6"/>
        <v>N/A</v>
      </c>
      <c r="BH12" s="358"/>
      <c r="BI12" s="358" t="str">
        <f t="shared" si="7"/>
        <v>N/A</v>
      </c>
      <c r="BJ12" s="358"/>
      <c r="BK12" s="358" t="str">
        <f t="shared" si="8"/>
        <v>N/A</v>
      </c>
      <c r="BL12" s="358"/>
      <c r="BM12" s="358" t="str">
        <f t="shared" si="9"/>
        <v>N/A</v>
      </c>
      <c r="BN12" s="358"/>
      <c r="BO12" s="358" t="str">
        <f t="shared" si="10"/>
        <v>N/A</v>
      </c>
      <c r="BP12" s="358"/>
      <c r="BQ12" s="358" t="str">
        <f t="shared" si="11"/>
        <v>N/A</v>
      </c>
      <c r="BR12" s="358"/>
      <c r="BS12" s="358" t="str">
        <f t="shared" si="12"/>
        <v>N/A</v>
      </c>
      <c r="BT12" s="358"/>
      <c r="BU12" s="358" t="str">
        <f t="shared" si="13"/>
        <v>N/A</v>
      </c>
      <c r="BV12" s="358"/>
      <c r="BW12" s="358" t="str">
        <f t="shared" si="14"/>
        <v>N/A</v>
      </c>
      <c r="BX12" s="358"/>
      <c r="BY12" s="358" t="str">
        <f t="shared" si="15"/>
        <v>N/A</v>
      </c>
      <c r="BZ12" s="358"/>
      <c r="CA12" s="358" t="str">
        <f t="shared" si="0"/>
        <v>N/A</v>
      </c>
      <c r="CB12" s="358"/>
      <c r="CC12" s="358" t="str">
        <f t="shared" si="16"/>
        <v>N/A</v>
      </c>
      <c r="CD12" s="358"/>
      <c r="CE12" s="358" t="str">
        <f t="shared" si="17"/>
        <v>N/A</v>
      </c>
      <c r="CF12" s="358"/>
      <c r="CG12" s="358" t="str">
        <f t="shared" si="1"/>
        <v>N/A</v>
      </c>
      <c r="CH12" s="358"/>
    </row>
    <row r="13" spans="1:89" ht="19.5" customHeight="1" x14ac:dyDescent="0.2">
      <c r="B13" s="478">
        <v>419</v>
      </c>
      <c r="C13" s="80">
        <v>5</v>
      </c>
      <c r="D13" s="79" t="s">
        <v>170</v>
      </c>
      <c r="E13" s="80" t="s">
        <v>126</v>
      </c>
      <c r="F13" s="180"/>
      <c r="G13" s="204"/>
      <c r="H13" s="180"/>
      <c r="I13" s="204"/>
      <c r="J13" s="180"/>
      <c r="K13" s="204"/>
      <c r="L13" s="180"/>
      <c r="M13" s="204"/>
      <c r="N13" s="180"/>
      <c r="O13" s="204"/>
      <c r="P13" s="180"/>
      <c r="Q13" s="204"/>
      <c r="R13" s="180"/>
      <c r="S13" s="204"/>
      <c r="T13" s="180"/>
      <c r="U13" s="204"/>
      <c r="V13" s="180"/>
      <c r="W13" s="204"/>
      <c r="X13" s="180"/>
      <c r="Y13" s="204"/>
      <c r="Z13" s="180"/>
      <c r="AA13" s="204"/>
      <c r="AB13" s="180"/>
      <c r="AC13" s="204"/>
      <c r="AD13" s="578"/>
      <c r="AE13" s="210"/>
      <c r="AF13" s="578"/>
      <c r="AG13" s="210"/>
      <c r="AH13" s="180"/>
      <c r="AI13" s="210"/>
      <c r="AJ13" s="180"/>
      <c r="AK13" s="210"/>
      <c r="AL13" s="180"/>
      <c r="AM13" s="204"/>
      <c r="AN13" s="180"/>
      <c r="AO13" s="204"/>
      <c r="AP13" s="180"/>
      <c r="AQ13" s="204"/>
      <c r="AR13" s="108"/>
      <c r="AS13" s="78"/>
      <c r="AT13" s="349">
        <v>5</v>
      </c>
      <c r="AU13" s="545" t="s">
        <v>170</v>
      </c>
      <c r="AV13" s="275" t="s">
        <v>126</v>
      </c>
      <c r="AW13" s="351" t="s">
        <v>26</v>
      </c>
      <c r="AX13" s="277"/>
      <c r="AY13" s="358" t="str">
        <f t="shared" si="2"/>
        <v>N/A</v>
      </c>
      <c r="AZ13" s="352"/>
      <c r="BA13" s="358" t="str">
        <f t="shared" si="3"/>
        <v>N/A</v>
      </c>
      <c r="BB13" s="358"/>
      <c r="BC13" s="358" t="str">
        <f t="shared" si="4"/>
        <v>N/A</v>
      </c>
      <c r="BD13" s="358"/>
      <c r="BE13" s="358" t="str">
        <f t="shared" si="5"/>
        <v>N/A</v>
      </c>
      <c r="BF13" s="358"/>
      <c r="BG13" s="358" t="str">
        <f t="shared" si="6"/>
        <v>N/A</v>
      </c>
      <c r="BH13" s="358"/>
      <c r="BI13" s="358" t="str">
        <f t="shared" si="7"/>
        <v>N/A</v>
      </c>
      <c r="BJ13" s="358"/>
      <c r="BK13" s="358" t="str">
        <f t="shared" si="8"/>
        <v>N/A</v>
      </c>
      <c r="BL13" s="358"/>
      <c r="BM13" s="358" t="str">
        <f t="shared" si="9"/>
        <v>N/A</v>
      </c>
      <c r="BN13" s="358"/>
      <c r="BO13" s="358" t="str">
        <f t="shared" si="10"/>
        <v>N/A</v>
      </c>
      <c r="BP13" s="358"/>
      <c r="BQ13" s="358" t="str">
        <f t="shared" si="11"/>
        <v>N/A</v>
      </c>
      <c r="BR13" s="358"/>
      <c r="BS13" s="358" t="str">
        <f t="shared" si="12"/>
        <v>N/A</v>
      </c>
      <c r="BT13" s="358"/>
      <c r="BU13" s="358" t="str">
        <f t="shared" si="13"/>
        <v>N/A</v>
      </c>
      <c r="BV13" s="358"/>
      <c r="BW13" s="358" t="str">
        <f t="shared" si="14"/>
        <v>N/A</v>
      </c>
      <c r="BX13" s="358"/>
      <c r="BY13" s="358" t="str">
        <f t="shared" si="15"/>
        <v>N/A</v>
      </c>
      <c r="BZ13" s="358"/>
      <c r="CA13" s="358" t="str">
        <f t="shared" si="0"/>
        <v>N/A</v>
      </c>
      <c r="CB13" s="358"/>
      <c r="CC13" s="358" t="str">
        <f t="shared" si="16"/>
        <v>N/A</v>
      </c>
      <c r="CD13" s="358"/>
      <c r="CE13" s="358" t="str">
        <f t="shared" si="17"/>
        <v>N/A</v>
      </c>
      <c r="CF13" s="358"/>
      <c r="CG13" s="358" t="str">
        <f t="shared" si="1"/>
        <v>N/A</v>
      </c>
      <c r="CH13" s="358"/>
    </row>
    <row r="14" spans="1:89" ht="22.5" customHeight="1" x14ac:dyDescent="0.2">
      <c r="B14" s="478">
        <v>2810</v>
      </c>
      <c r="C14" s="76">
        <v>6</v>
      </c>
      <c r="D14" s="79" t="s">
        <v>230</v>
      </c>
      <c r="E14" s="80" t="s">
        <v>126</v>
      </c>
      <c r="F14" s="180"/>
      <c r="G14" s="204"/>
      <c r="H14" s="180"/>
      <c r="I14" s="204"/>
      <c r="J14" s="180"/>
      <c r="K14" s="204"/>
      <c r="L14" s="180"/>
      <c r="M14" s="204"/>
      <c r="N14" s="180"/>
      <c r="O14" s="204"/>
      <c r="P14" s="180"/>
      <c r="Q14" s="204"/>
      <c r="R14" s="180"/>
      <c r="S14" s="204"/>
      <c r="T14" s="180"/>
      <c r="U14" s="204"/>
      <c r="V14" s="180"/>
      <c r="W14" s="204"/>
      <c r="X14" s="180"/>
      <c r="Y14" s="204"/>
      <c r="Z14" s="180"/>
      <c r="AA14" s="204"/>
      <c r="AB14" s="180"/>
      <c r="AC14" s="204"/>
      <c r="AD14" s="578">
        <v>727863</v>
      </c>
      <c r="AE14" s="210"/>
      <c r="AF14" s="578"/>
      <c r="AG14" s="210"/>
      <c r="AH14" s="180"/>
      <c r="AI14" s="210"/>
      <c r="AJ14" s="180"/>
      <c r="AK14" s="210"/>
      <c r="AL14" s="180"/>
      <c r="AM14" s="204"/>
      <c r="AN14" s="180"/>
      <c r="AO14" s="204"/>
      <c r="AP14" s="180"/>
      <c r="AQ14" s="204"/>
      <c r="AR14" s="108"/>
      <c r="AS14" s="78"/>
      <c r="AT14" s="349">
        <v>6</v>
      </c>
      <c r="AU14" s="545" t="s">
        <v>230</v>
      </c>
      <c r="AV14" s="275" t="s">
        <v>126</v>
      </c>
      <c r="AW14" s="351" t="s">
        <v>26</v>
      </c>
      <c r="AX14" s="277"/>
      <c r="AY14" s="358" t="str">
        <f t="shared" si="2"/>
        <v>N/A</v>
      </c>
      <c r="AZ14" s="352"/>
      <c r="BA14" s="358" t="str">
        <f t="shared" si="3"/>
        <v>N/A</v>
      </c>
      <c r="BB14" s="358"/>
      <c r="BC14" s="358" t="str">
        <f t="shared" si="4"/>
        <v>N/A</v>
      </c>
      <c r="BD14" s="358"/>
      <c r="BE14" s="358" t="str">
        <f t="shared" si="5"/>
        <v>N/A</v>
      </c>
      <c r="BF14" s="358"/>
      <c r="BG14" s="358" t="str">
        <f t="shared" si="6"/>
        <v>N/A</v>
      </c>
      <c r="BH14" s="358"/>
      <c r="BI14" s="358" t="str">
        <f t="shared" si="7"/>
        <v>N/A</v>
      </c>
      <c r="BJ14" s="358"/>
      <c r="BK14" s="358" t="str">
        <f t="shared" si="8"/>
        <v>N/A</v>
      </c>
      <c r="BL14" s="358"/>
      <c r="BM14" s="358" t="str">
        <f t="shared" si="9"/>
        <v>N/A</v>
      </c>
      <c r="BN14" s="358"/>
      <c r="BO14" s="358" t="str">
        <f t="shared" si="10"/>
        <v>N/A</v>
      </c>
      <c r="BP14" s="358"/>
      <c r="BQ14" s="358" t="str">
        <f t="shared" si="11"/>
        <v>N/A</v>
      </c>
      <c r="BR14" s="358"/>
      <c r="BS14" s="358" t="str">
        <f t="shared" si="12"/>
        <v>N/A</v>
      </c>
      <c r="BT14" s="358"/>
      <c r="BU14" s="358" t="str">
        <f t="shared" si="13"/>
        <v>N/A</v>
      </c>
      <c r="BV14" s="358"/>
      <c r="BW14" s="358" t="str">
        <f t="shared" si="14"/>
        <v>N/A</v>
      </c>
      <c r="BX14" s="358"/>
      <c r="BY14" s="358" t="str">
        <f t="shared" si="15"/>
        <v>N/A</v>
      </c>
      <c r="BZ14" s="358"/>
      <c r="CA14" s="358" t="str">
        <f t="shared" si="0"/>
        <v>N/A</v>
      </c>
      <c r="CB14" s="358"/>
      <c r="CC14" s="358" t="str">
        <f t="shared" si="16"/>
        <v>N/A</v>
      </c>
      <c r="CD14" s="358"/>
      <c r="CE14" s="358" t="str">
        <f t="shared" si="17"/>
        <v>N/A</v>
      </c>
      <c r="CF14" s="358"/>
      <c r="CG14" s="358" t="str">
        <f t="shared" si="1"/>
        <v>N/A</v>
      </c>
      <c r="CH14" s="358"/>
      <c r="CI14" s="2"/>
    </row>
    <row r="15" spans="1:89" ht="23.25" customHeight="1" x14ac:dyDescent="0.2">
      <c r="B15" s="478">
        <v>2867</v>
      </c>
      <c r="C15" s="76">
        <v>7</v>
      </c>
      <c r="D15" s="79" t="s">
        <v>128</v>
      </c>
      <c r="E15" s="80" t="s">
        <v>126</v>
      </c>
      <c r="F15" s="180"/>
      <c r="G15" s="204"/>
      <c r="H15" s="180"/>
      <c r="I15" s="204"/>
      <c r="J15" s="180"/>
      <c r="K15" s="204"/>
      <c r="L15" s="180"/>
      <c r="M15" s="204"/>
      <c r="N15" s="180"/>
      <c r="O15" s="204"/>
      <c r="P15" s="180"/>
      <c r="Q15" s="204"/>
      <c r="R15" s="180"/>
      <c r="S15" s="204"/>
      <c r="T15" s="180"/>
      <c r="U15" s="204"/>
      <c r="V15" s="180"/>
      <c r="W15" s="204"/>
      <c r="X15" s="180"/>
      <c r="Y15" s="204"/>
      <c r="Z15" s="180"/>
      <c r="AA15" s="204"/>
      <c r="AB15" s="180"/>
      <c r="AC15" s="204"/>
      <c r="AD15" s="578"/>
      <c r="AE15" s="210"/>
      <c r="AF15" s="578"/>
      <c r="AG15" s="210"/>
      <c r="AH15" s="180"/>
      <c r="AI15" s="210"/>
      <c r="AJ15" s="180"/>
      <c r="AK15" s="210"/>
      <c r="AL15" s="180"/>
      <c r="AM15" s="204"/>
      <c r="AN15" s="180"/>
      <c r="AO15" s="204"/>
      <c r="AP15" s="180"/>
      <c r="AQ15" s="204"/>
      <c r="AR15" s="138"/>
      <c r="AS15" s="78"/>
      <c r="AT15" s="349">
        <v>7</v>
      </c>
      <c r="AU15" s="545" t="s">
        <v>128</v>
      </c>
      <c r="AV15" s="275" t="s">
        <v>126</v>
      </c>
      <c r="AW15" s="351" t="s">
        <v>26</v>
      </c>
      <c r="AX15" s="277"/>
      <c r="AY15" s="358" t="str">
        <f t="shared" si="2"/>
        <v>N/A</v>
      </c>
      <c r="AZ15" s="352"/>
      <c r="BA15" s="358" t="str">
        <f t="shared" si="3"/>
        <v>N/A</v>
      </c>
      <c r="BB15" s="358"/>
      <c r="BC15" s="358" t="str">
        <f t="shared" si="4"/>
        <v>N/A</v>
      </c>
      <c r="BD15" s="358"/>
      <c r="BE15" s="358" t="str">
        <f t="shared" si="5"/>
        <v>N/A</v>
      </c>
      <c r="BF15" s="358"/>
      <c r="BG15" s="358" t="str">
        <f t="shared" si="6"/>
        <v>N/A</v>
      </c>
      <c r="BH15" s="358"/>
      <c r="BI15" s="358" t="str">
        <f t="shared" si="7"/>
        <v>N/A</v>
      </c>
      <c r="BJ15" s="358"/>
      <c r="BK15" s="358" t="str">
        <f t="shared" si="8"/>
        <v>N/A</v>
      </c>
      <c r="BL15" s="358"/>
      <c r="BM15" s="358" t="str">
        <f t="shared" si="9"/>
        <v>N/A</v>
      </c>
      <c r="BN15" s="358"/>
      <c r="BO15" s="358" t="str">
        <f t="shared" si="10"/>
        <v>N/A</v>
      </c>
      <c r="BP15" s="358"/>
      <c r="BQ15" s="358" t="str">
        <f t="shared" si="11"/>
        <v>N/A</v>
      </c>
      <c r="BR15" s="358"/>
      <c r="BS15" s="358" t="str">
        <f t="shared" si="12"/>
        <v>N/A</v>
      </c>
      <c r="BT15" s="358"/>
      <c r="BU15" s="358" t="str">
        <f t="shared" si="13"/>
        <v>N/A</v>
      </c>
      <c r="BV15" s="358"/>
      <c r="BW15" s="358" t="str">
        <f t="shared" si="14"/>
        <v>N/A</v>
      </c>
      <c r="BX15" s="358"/>
      <c r="BY15" s="358" t="str">
        <f t="shared" si="15"/>
        <v>N/A</v>
      </c>
      <c r="BZ15" s="358"/>
      <c r="CA15" s="358" t="str">
        <f t="shared" si="0"/>
        <v>N/A</v>
      </c>
      <c r="CB15" s="358"/>
      <c r="CC15" s="358" t="str">
        <f t="shared" si="16"/>
        <v>N/A</v>
      </c>
      <c r="CD15" s="358"/>
      <c r="CE15" s="358" t="str">
        <f t="shared" si="17"/>
        <v>N/A</v>
      </c>
      <c r="CF15" s="358"/>
      <c r="CG15" s="358" t="str">
        <f t="shared" si="1"/>
        <v>N/A</v>
      </c>
      <c r="CH15" s="358"/>
      <c r="CI15" s="2"/>
      <c r="CJ15" s="2"/>
      <c r="CK15" s="2"/>
    </row>
    <row r="16" spans="1:89" ht="23.25" customHeight="1" x14ac:dyDescent="0.2">
      <c r="A16" s="476" t="s">
        <v>136</v>
      </c>
      <c r="B16" s="478">
        <v>351</v>
      </c>
      <c r="C16" s="82">
        <v>8</v>
      </c>
      <c r="D16" s="83" t="s">
        <v>205</v>
      </c>
      <c r="E16" s="82" t="s">
        <v>126</v>
      </c>
      <c r="F16" s="181"/>
      <c r="G16" s="211"/>
      <c r="H16" s="181"/>
      <c r="I16" s="211"/>
      <c r="J16" s="181"/>
      <c r="K16" s="211"/>
      <c r="L16" s="181"/>
      <c r="M16" s="211"/>
      <c r="N16" s="181"/>
      <c r="O16" s="211"/>
      <c r="P16" s="181"/>
      <c r="Q16" s="211"/>
      <c r="R16" s="181"/>
      <c r="S16" s="211"/>
      <c r="T16" s="181"/>
      <c r="U16" s="211"/>
      <c r="V16" s="181"/>
      <c r="W16" s="211"/>
      <c r="X16" s="181"/>
      <c r="Y16" s="211"/>
      <c r="Z16" s="181"/>
      <c r="AA16" s="211"/>
      <c r="AB16" s="181"/>
      <c r="AC16" s="211"/>
      <c r="AD16" s="579"/>
      <c r="AE16" s="211"/>
      <c r="AF16" s="181"/>
      <c r="AG16" s="211"/>
      <c r="AH16" s="181"/>
      <c r="AI16" s="211"/>
      <c r="AJ16" s="181"/>
      <c r="AK16" s="211"/>
      <c r="AL16" s="181"/>
      <c r="AM16" s="211"/>
      <c r="AN16" s="181"/>
      <c r="AO16" s="211"/>
      <c r="AP16" s="181"/>
      <c r="AQ16" s="211"/>
      <c r="AR16" s="138"/>
      <c r="AS16" s="78"/>
      <c r="AT16" s="401">
        <v>8</v>
      </c>
      <c r="AU16" s="544" t="s">
        <v>205</v>
      </c>
      <c r="AV16" s="353" t="s">
        <v>126</v>
      </c>
      <c r="AW16" s="356" t="s">
        <v>26</v>
      </c>
      <c r="AX16" s="357"/>
      <c r="AY16" s="556" t="str">
        <f t="shared" si="2"/>
        <v>N/A</v>
      </c>
      <c r="AZ16" s="559"/>
      <c r="BA16" s="556" t="str">
        <f t="shared" si="3"/>
        <v>N/A</v>
      </c>
      <c r="BB16" s="556"/>
      <c r="BC16" s="556" t="str">
        <f t="shared" si="4"/>
        <v>N/A</v>
      </c>
      <c r="BD16" s="556"/>
      <c r="BE16" s="556" t="str">
        <f t="shared" si="5"/>
        <v>N/A</v>
      </c>
      <c r="BF16" s="556"/>
      <c r="BG16" s="556" t="str">
        <f t="shared" si="6"/>
        <v>N/A</v>
      </c>
      <c r="BH16" s="556"/>
      <c r="BI16" s="556" t="str">
        <f t="shared" si="7"/>
        <v>N/A</v>
      </c>
      <c r="BJ16" s="556"/>
      <c r="BK16" s="556" t="str">
        <f t="shared" si="8"/>
        <v>N/A</v>
      </c>
      <c r="BL16" s="556"/>
      <c r="BM16" s="556" t="str">
        <f t="shared" si="9"/>
        <v>N/A</v>
      </c>
      <c r="BN16" s="556"/>
      <c r="BO16" s="556" t="str">
        <f t="shared" si="10"/>
        <v>N/A</v>
      </c>
      <c r="BP16" s="556"/>
      <c r="BQ16" s="556" t="str">
        <f t="shared" si="11"/>
        <v>N/A</v>
      </c>
      <c r="BR16" s="556"/>
      <c r="BS16" s="556" t="str">
        <f t="shared" si="12"/>
        <v>N/A</v>
      </c>
      <c r="BT16" s="556"/>
      <c r="BU16" s="556" t="str">
        <f t="shared" si="13"/>
        <v>N/A</v>
      </c>
      <c r="BV16" s="556"/>
      <c r="BW16" s="556" t="str">
        <f t="shared" si="14"/>
        <v>N/A</v>
      </c>
      <c r="BX16" s="556"/>
      <c r="BY16" s="556" t="str">
        <f t="shared" si="15"/>
        <v>N/A</v>
      </c>
      <c r="BZ16" s="556"/>
      <c r="CA16" s="556" t="str">
        <f t="shared" si="0"/>
        <v>N/A</v>
      </c>
      <c r="CB16" s="556"/>
      <c r="CC16" s="556" t="str">
        <f t="shared" si="16"/>
        <v>N/A</v>
      </c>
      <c r="CD16" s="556"/>
      <c r="CE16" s="556" t="str">
        <f t="shared" si="17"/>
        <v>N/A</v>
      </c>
      <c r="CF16" s="556"/>
      <c r="CG16" s="556" t="str">
        <f t="shared" si="1"/>
        <v>N/A</v>
      </c>
      <c r="CH16" s="556"/>
      <c r="CI16" s="2"/>
      <c r="CJ16" s="2"/>
      <c r="CK16" s="2"/>
    </row>
    <row r="17" spans="1:100" s="598" customFormat="1" ht="12" customHeight="1" x14ac:dyDescent="0.2">
      <c r="A17" s="476"/>
      <c r="B17" s="693">
        <v>4000</v>
      </c>
      <c r="C17" s="652">
        <v>9</v>
      </c>
      <c r="D17" s="652" t="s">
        <v>225</v>
      </c>
      <c r="E17" s="692" t="s">
        <v>226</v>
      </c>
      <c r="F17" s="653">
        <v>801468775.48856497</v>
      </c>
      <c r="G17" s="654"/>
      <c r="H17" s="655">
        <v>979205638.84367895</v>
      </c>
      <c r="I17" s="654"/>
      <c r="J17" s="655">
        <v>1036754747.16745</v>
      </c>
      <c r="K17" s="654"/>
      <c r="L17" s="655">
        <v>1074101763.5293701</v>
      </c>
      <c r="M17" s="654"/>
      <c r="N17" s="655">
        <v>1096639985.95994</v>
      </c>
      <c r="O17" s="654"/>
      <c r="P17" s="655">
        <v>1129264581.1052301</v>
      </c>
      <c r="Q17" s="654"/>
      <c r="R17" s="655">
        <v>1187300145.44015</v>
      </c>
      <c r="S17" s="654"/>
      <c r="T17" s="655">
        <v>1237513492.66383</v>
      </c>
      <c r="U17" s="654"/>
      <c r="V17" s="655">
        <v>1244101709.88832</v>
      </c>
      <c r="W17" s="654"/>
      <c r="X17" s="655">
        <v>1302464456.58357</v>
      </c>
      <c r="Y17" s="654"/>
      <c r="Z17" s="655">
        <v>1332337621.0938201</v>
      </c>
      <c r="AA17" s="654"/>
      <c r="AB17" s="655">
        <v>1368346467.56458</v>
      </c>
      <c r="AC17" s="654"/>
      <c r="AD17" s="654">
        <v>1427287233.27689</v>
      </c>
      <c r="AE17" s="654"/>
      <c r="AF17" s="656">
        <v>1494847379.4778099</v>
      </c>
      <c r="AG17" s="654"/>
      <c r="AH17" s="655">
        <v>1575496165.1839001</v>
      </c>
      <c r="AI17" s="722"/>
      <c r="AJ17" s="655">
        <v>1620594493.64873</v>
      </c>
      <c r="AK17" s="722"/>
      <c r="AL17" s="655">
        <v>1711488893.63469</v>
      </c>
      <c r="AM17" s="654"/>
      <c r="AN17" s="655">
        <v>1783341596.9951401</v>
      </c>
      <c r="AO17" s="654"/>
      <c r="AP17" s="655"/>
      <c r="AQ17" s="654"/>
      <c r="AR17" s="599"/>
      <c r="AS17" s="600"/>
      <c r="AT17" s="335"/>
      <c r="AU17" s="490"/>
      <c r="AV17" s="335"/>
      <c r="AW17" s="491"/>
      <c r="AX17" s="338"/>
      <c r="AY17" s="491"/>
      <c r="AZ17" s="338"/>
      <c r="BA17" s="492"/>
      <c r="BB17" s="492"/>
      <c r="BC17" s="492"/>
      <c r="BD17" s="492"/>
      <c r="BE17" s="492"/>
      <c r="BF17" s="492"/>
      <c r="BG17" s="492"/>
      <c r="BH17" s="492"/>
      <c r="BI17" s="492"/>
      <c r="BJ17" s="492"/>
      <c r="BK17" s="492"/>
      <c r="BL17" s="492"/>
      <c r="BM17" s="492"/>
      <c r="BN17" s="492"/>
      <c r="BO17" s="492"/>
      <c r="BP17" s="492"/>
      <c r="BQ17" s="492"/>
      <c r="BR17" s="492"/>
      <c r="BS17" s="492"/>
      <c r="BT17" s="492"/>
      <c r="BU17" s="492"/>
      <c r="BV17" s="492"/>
      <c r="BW17" s="492"/>
      <c r="BX17" s="492"/>
      <c r="BY17" s="492"/>
      <c r="BZ17" s="492"/>
      <c r="CA17" s="492"/>
      <c r="CB17" s="338"/>
      <c r="CC17" s="492"/>
      <c r="CD17" s="492"/>
      <c r="CE17" s="492"/>
      <c r="CF17" s="492"/>
      <c r="CG17" s="492"/>
      <c r="CH17" s="338"/>
      <c r="CI17" s="601"/>
      <c r="CJ17" s="601"/>
      <c r="CK17" s="601"/>
    </row>
    <row r="18" spans="1:100" ht="19.5" customHeight="1" x14ac:dyDescent="0.2">
      <c r="C18" s="84" t="s">
        <v>129</v>
      </c>
      <c r="D18" s="685"/>
      <c r="E18" s="690"/>
      <c r="F18" s="686"/>
      <c r="G18" s="690"/>
      <c r="H18" s="690"/>
      <c r="I18" s="686"/>
      <c r="J18" s="686"/>
      <c r="K18" s="686"/>
      <c r="L18" s="686"/>
      <c r="M18" s="686"/>
      <c r="N18" s="686"/>
      <c r="O18" s="686"/>
      <c r="P18" s="686"/>
      <c r="Q18" s="686"/>
      <c r="R18" s="686"/>
      <c r="S18" s="686"/>
      <c r="T18" s="686"/>
      <c r="U18" s="728"/>
      <c r="V18" s="686"/>
      <c r="W18" s="728"/>
      <c r="X18" s="182"/>
      <c r="Y18" s="730"/>
      <c r="Z18" s="182"/>
      <c r="AA18" s="730"/>
      <c r="AB18" s="182"/>
      <c r="AC18" s="730"/>
      <c r="AD18" s="212"/>
      <c r="AE18" s="730"/>
      <c r="AF18" s="212"/>
      <c r="AG18" s="730"/>
      <c r="AH18" s="182"/>
      <c r="AI18" s="741"/>
      <c r="AJ18" s="182"/>
      <c r="AK18" s="741"/>
      <c r="AL18" s="182"/>
      <c r="AM18" s="730"/>
      <c r="AN18" s="182"/>
      <c r="AO18" s="730"/>
      <c r="AP18" s="182"/>
      <c r="AQ18" s="730"/>
      <c r="AR18" s="212"/>
      <c r="AS18" s="86"/>
      <c r="AT18" s="604" t="s">
        <v>227</v>
      </c>
    </row>
    <row r="19" spans="1:100" ht="21.75" customHeight="1" x14ac:dyDescent="0.2">
      <c r="C19" s="316" t="s">
        <v>187</v>
      </c>
      <c r="D19" s="847" t="s">
        <v>5</v>
      </c>
      <c r="E19" s="847"/>
      <c r="F19" s="848"/>
      <c r="G19" s="847"/>
      <c r="H19" s="847"/>
      <c r="I19" s="847"/>
      <c r="J19" s="847"/>
      <c r="K19" s="847"/>
      <c r="L19" s="847"/>
      <c r="M19" s="847"/>
      <c r="N19" s="847"/>
      <c r="O19" s="847"/>
      <c r="P19" s="847"/>
      <c r="Q19" s="847"/>
      <c r="R19" s="847"/>
      <c r="S19" s="847"/>
      <c r="T19" s="847"/>
      <c r="U19" s="847"/>
      <c r="V19" s="847"/>
      <c r="W19" s="847"/>
      <c r="X19" s="847"/>
      <c r="Y19" s="847"/>
      <c r="Z19" s="847"/>
      <c r="AA19" s="847"/>
      <c r="AB19" s="847"/>
      <c r="AC19" s="847"/>
      <c r="AD19" s="847"/>
      <c r="AE19" s="847"/>
      <c r="AF19" s="847"/>
      <c r="AG19" s="847"/>
      <c r="AH19" s="847"/>
      <c r="AI19" s="847"/>
      <c r="AJ19" s="847"/>
      <c r="AK19" s="847"/>
      <c r="AL19" s="847"/>
      <c r="AM19" s="847"/>
      <c r="AN19" s="847"/>
      <c r="AO19" s="847"/>
      <c r="AP19" s="301"/>
      <c r="AQ19" s="301"/>
      <c r="AR19" s="88"/>
      <c r="AS19" s="88"/>
      <c r="AT19" s="74" t="s">
        <v>123</v>
      </c>
      <c r="AU19" s="74" t="s">
        <v>124</v>
      </c>
      <c r="AV19" s="74" t="s">
        <v>125</v>
      </c>
      <c r="AW19" s="384">
        <v>1990</v>
      </c>
      <c r="AX19" s="283"/>
      <c r="AY19" s="154">
        <v>1995</v>
      </c>
      <c r="AZ19" s="283"/>
      <c r="BA19" s="154">
        <v>1996</v>
      </c>
      <c r="BB19" s="283"/>
      <c r="BC19" s="154">
        <v>1997</v>
      </c>
      <c r="BD19" s="283"/>
      <c r="BE19" s="154">
        <v>1998</v>
      </c>
      <c r="BF19" s="283"/>
      <c r="BG19" s="154">
        <v>1999</v>
      </c>
      <c r="BH19" s="283"/>
      <c r="BI19" s="154">
        <v>2000</v>
      </c>
      <c r="BJ19" s="283"/>
      <c r="BK19" s="154">
        <v>2001</v>
      </c>
      <c r="BL19" s="283"/>
      <c r="BM19" s="154">
        <v>2002</v>
      </c>
      <c r="BN19" s="283"/>
      <c r="BO19" s="154">
        <v>2003</v>
      </c>
      <c r="BP19" s="283"/>
      <c r="BQ19" s="154">
        <v>2004</v>
      </c>
      <c r="BR19" s="283"/>
      <c r="BS19" s="154">
        <v>2005</v>
      </c>
      <c r="BT19" s="283"/>
      <c r="BU19" s="154">
        <v>2006</v>
      </c>
      <c r="BV19" s="283"/>
      <c r="BW19" s="154">
        <v>2007</v>
      </c>
      <c r="BX19" s="283"/>
      <c r="BY19" s="154">
        <v>2008</v>
      </c>
      <c r="BZ19" s="284"/>
      <c r="CA19" s="154">
        <v>2009</v>
      </c>
      <c r="CB19" s="283"/>
      <c r="CC19" s="154">
        <v>2010</v>
      </c>
      <c r="CD19" s="283"/>
      <c r="CE19" s="154">
        <v>2011</v>
      </c>
      <c r="CF19" s="284"/>
      <c r="CG19" s="154">
        <v>2012</v>
      </c>
      <c r="CH19" s="283"/>
    </row>
    <row r="20" spans="1:100" ht="25.5" customHeight="1" x14ac:dyDescent="0.2">
      <c r="C20" s="316" t="s">
        <v>187</v>
      </c>
      <c r="D20" s="838" t="s">
        <v>24</v>
      </c>
      <c r="E20" s="838"/>
      <c r="F20" s="839"/>
      <c r="G20" s="838"/>
      <c r="H20" s="838"/>
      <c r="I20" s="838"/>
      <c r="J20" s="838"/>
      <c r="K20" s="838"/>
      <c r="L20" s="838"/>
      <c r="M20" s="838"/>
      <c r="N20" s="838"/>
      <c r="O20" s="838"/>
      <c r="P20" s="838"/>
      <c r="Q20" s="838"/>
      <c r="R20" s="838"/>
      <c r="S20" s="838"/>
      <c r="T20" s="838"/>
      <c r="U20" s="838"/>
      <c r="V20" s="838"/>
      <c r="W20" s="838"/>
      <c r="X20" s="838"/>
      <c r="Y20" s="838"/>
      <c r="Z20" s="838"/>
      <c r="AA20" s="838"/>
      <c r="AB20" s="838"/>
      <c r="AC20" s="838"/>
      <c r="AD20" s="838"/>
      <c r="AE20" s="838"/>
      <c r="AF20" s="838"/>
      <c r="AG20" s="838"/>
      <c r="AH20" s="838"/>
      <c r="AI20" s="838"/>
      <c r="AJ20" s="838"/>
      <c r="AK20" s="838"/>
      <c r="AL20" s="838"/>
      <c r="AM20" s="838"/>
      <c r="AN20" s="838"/>
      <c r="AO20" s="838"/>
      <c r="AP20" s="843"/>
      <c r="AQ20" s="301"/>
      <c r="AR20" s="301"/>
      <c r="AT20" s="416">
        <v>8</v>
      </c>
      <c r="AU20" s="474" t="s">
        <v>205</v>
      </c>
      <c r="AV20" s="349" t="s">
        <v>126</v>
      </c>
      <c r="AW20" s="541">
        <f>F$16</f>
        <v>0</v>
      </c>
      <c r="AX20" s="546"/>
      <c r="AY20" s="511">
        <f>H$16</f>
        <v>0</v>
      </c>
      <c r="AZ20" s="546"/>
      <c r="BA20" s="511">
        <f>J$16</f>
        <v>0</v>
      </c>
      <c r="BB20" s="546"/>
      <c r="BC20" s="511">
        <f>L$16</f>
        <v>0</v>
      </c>
      <c r="BD20" s="546"/>
      <c r="BE20" s="511">
        <f>N$16</f>
        <v>0</v>
      </c>
      <c r="BF20" s="546"/>
      <c r="BG20" s="511">
        <f>P$16</f>
        <v>0</v>
      </c>
      <c r="BH20" s="546"/>
      <c r="BI20" s="511">
        <f>R$16</f>
        <v>0</v>
      </c>
      <c r="BJ20" s="546"/>
      <c r="BK20" s="511">
        <f>T$16</f>
        <v>0</v>
      </c>
      <c r="BL20" s="546"/>
      <c r="BM20" s="511">
        <f>V$16</f>
        <v>0</v>
      </c>
      <c r="BN20" s="546"/>
      <c r="BO20" s="511">
        <f>X$16</f>
        <v>0</v>
      </c>
      <c r="BP20" s="547"/>
      <c r="BQ20" s="511">
        <f>Z$16</f>
        <v>0</v>
      </c>
      <c r="BR20" s="546"/>
      <c r="BS20" s="511">
        <f>AB$16</f>
        <v>0</v>
      </c>
      <c r="BT20" s="546"/>
      <c r="BU20" s="511">
        <f>AD$16</f>
        <v>0</v>
      </c>
      <c r="BV20" s="546"/>
      <c r="BW20" s="511">
        <f>AF$16</f>
        <v>0</v>
      </c>
      <c r="BX20" s="511"/>
      <c r="BY20" s="511">
        <f t="shared" ref="BY20:CG20" si="18">AH$16</f>
        <v>0</v>
      </c>
      <c r="BZ20" s="511"/>
      <c r="CA20" s="511">
        <f t="shared" si="18"/>
        <v>0</v>
      </c>
      <c r="CB20" s="511"/>
      <c r="CC20" s="511">
        <f t="shared" si="18"/>
        <v>0</v>
      </c>
      <c r="CD20" s="511"/>
      <c r="CE20" s="511">
        <f t="shared" si="18"/>
        <v>0</v>
      </c>
      <c r="CF20" s="511"/>
      <c r="CG20" s="511">
        <f t="shared" si="18"/>
        <v>0</v>
      </c>
      <c r="CH20" s="549"/>
      <c r="CI20" s="2"/>
    </row>
    <row r="21" spans="1:100" ht="25.5" customHeight="1" x14ac:dyDescent="0.2">
      <c r="C21" s="316" t="s">
        <v>187</v>
      </c>
      <c r="D21" s="842" t="s">
        <v>268</v>
      </c>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3"/>
      <c r="AL21" s="843"/>
      <c r="AM21" s="843"/>
      <c r="AN21" s="843"/>
      <c r="AO21" s="843"/>
      <c r="AP21" s="843"/>
      <c r="AQ21" s="683"/>
      <c r="AR21" s="683"/>
      <c r="AS21" s="473"/>
      <c r="AT21" s="555">
        <v>9</v>
      </c>
      <c r="AU21" s="552" t="s">
        <v>231</v>
      </c>
      <c r="AV21" s="275" t="s">
        <v>126</v>
      </c>
      <c r="AW21" s="541">
        <f>F9+F10+F11+F12+F13+F14+F15</f>
        <v>0</v>
      </c>
      <c r="AX21" s="541"/>
      <c r="AY21" s="541">
        <f>H9+H10+H11+H12+H13+H14+H15</f>
        <v>0</v>
      </c>
      <c r="AZ21" s="541"/>
      <c r="BA21" s="541">
        <f>J9+J10+J11+J12+J13+J14+J15</f>
        <v>0</v>
      </c>
      <c r="BB21" s="541"/>
      <c r="BC21" s="541">
        <f>L9+L10+L11+L12+L13+L14+L15</f>
        <v>0</v>
      </c>
      <c r="BD21" s="541"/>
      <c r="BE21" s="541">
        <f>N9+N10+N11+N12+N13+N14+N15</f>
        <v>0</v>
      </c>
      <c r="BF21" s="541"/>
      <c r="BG21" s="541">
        <f>P9+P10+P11+P12+P13+P14+P15</f>
        <v>0</v>
      </c>
      <c r="BH21" s="541"/>
      <c r="BI21" s="541">
        <f>R9+R10+R11+R12+R13+R14+R15</f>
        <v>0</v>
      </c>
      <c r="BJ21" s="541"/>
      <c r="BK21" s="541">
        <f>T9+T10+T11+T12+T13+T14+T15</f>
        <v>0</v>
      </c>
      <c r="BL21" s="541"/>
      <c r="BM21" s="541">
        <f>V9+V10+V11+V12+V13+V14+V15</f>
        <v>0</v>
      </c>
      <c r="BN21" s="541"/>
      <c r="BO21" s="541">
        <f>X9+X10+X11+X12+X13+X14+X15</f>
        <v>0</v>
      </c>
      <c r="BP21" s="541"/>
      <c r="BQ21" s="541">
        <f>Z9+Z10+Z11+Z12+Z13+Z14+Z15</f>
        <v>0</v>
      </c>
      <c r="BR21" s="541"/>
      <c r="BS21" s="541">
        <f>AB9+AB10+AB11+AB12+AB13+AB14+AB15</f>
        <v>0</v>
      </c>
      <c r="BT21" s="541"/>
      <c r="BU21" s="541">
        <f>AD9+AD10+AD11+AD12+AD13+AD14+AD15</f>
        <v>744241.2</v>
      </c>
      <c r="BV21" s="541"/>
      <c r="BW21" s="541">
        <f>AF9+AF10+AF11+AF12+AF13+AF14+AF15</f>
        <v>0</v>
      </c>
      <c r="BX21" s="541"/>
      <c r="BY21" s="541">
        <f>AH9+AH10+AH11+AH12+AH13+AH14+AH15</f>
        <v>0</v>
      </c>
      <c r="BZ21" s="541"/>
      <c r="CA21" s="541">
        <f t="shared" ref="CA21:CG21" si="19">AJ9+AJ10+AJ11+AJ12+AJ13+AJ14+AJ15</f>
        <v>0</v>
      </c>
      <c r="CB21" s="541"/>
      <c r="CC21" s="541">
        <f t="shared" si="19"/>
        <v>0</v>
      </c>
      <c r="CD21" s="541"/>
      <c r="CE21" s="541">
        <f t="shared" si="19"/>
        <v>0</v>
      </c>
      <c r="CF21" s="541"/>
      <c r="CG21" s="541">
        <f t="shared" si="19"/>
        <v>9312.2000000000007</v>
      </c>
      <c r="CH21" s="549"/>
      <c r="CI21" s="2"/>
      <c r="CJ21" s="2"/>
      <c r="CK21" s="2"/>
      <c r="CL21" s="2"/>
      <c r="CM21" s="2"/>
      <c r="CN21" s="2"/>
      <c r="CO21" s="2"/>
      <c r="CP21" s="2"/>
      <c r="CQ21" s="2"/>
      <c r="CR21" s="2"/>
      <c r="CS21" s="2"/>
      <c r="CT21" s="2"/>
      <c r="CU21" s="2"/>
      <c r="CV21" s="2"/>
    </row>
    <row r="22" spans="1:100" ht="15" customHeight="1" x14ac:dyDescent="0.2">
      <c r="C22" s="316" t="s">
        <v>187</v>
      </c>
      <c r="D22" s="838" t="s">
        <v>9</v>
      </c>
      <c r="E22" s="838"/>
      <c r="F22" s="839"/>
      <c r="G22" s="838"/>
      <c r="H22" s="838"/>
      <c r="I22" s="838"/>
      <c r="J22" s="838"/>
      <c r="K22" s="838"/>
      <c r="L22" s="838"/>
      <c r="M22" s="838"/>
      <c r="N22" s="838"/>
      <c r="O22" s="838"/>
      <c r="P22" s="838"/>
      <c r="Q22" s="838"/>
      <c r="R22" s="838"/>
      <c r="S22" s="838"/>
      <c r="T22" s="838"/>
      <c r="U22" s="838"/>
      <c r="V22" s="838"/>
      <c r="W22" s="838"/>
      <c r="X22" s="838"/>
      <c r="Y22" s="838"/>
      <c r="Z22" s="838"/>
      <c r="AA22" s="838"/>
      <c r="AB22" s="838"/>
      <c r="AC22" s="838"/>
      <c r="AD22" s="838"/>
      <c r="AE22" s="838"/>
      <c r="AF22" s="838"/>
      <c r="AG22" s="838"/>
      <c r="AH22" s="838"/>
      <c r="AI22" s="838"/>
      <c r="AJ22" s="838"/>
      <c r="AK22" s="838"/>
      <c r="AL22" s="838"/>
      <c r="AM22" s="838"/>
      <c r="AN22" s="838"/>
      <c r="AO22" s="838"/>
      <c r="AP22" s="301"/>
      <c r="AQ22" s="301"/>
      <c r="AR22" s="301"/>
      <c r="AT22" s="557" t="s">
        <v>223</v>
      </c>
      <c r="AU22" s="552" t="s">
        <v>232</v>
      </c>
      <c r="AV22" s="386"/>
      <c r="AW22" s="548" t="str">
        <f>IF(ISBLANK(F16),"N/A", IF(AW21&gt;AW20, "8&lt;9",IF(OR(ISBLANK(F9),ISBLANK(F10),ISBLANK(F11),ISBLANK(F12),ISBLANK(F13),ISBLANK(F15)),"N/A",IF(F16=SUM(F9:F15),"ok","&lt;&gt;"))))</f>
        <v>N/A</v>
      </c>
      <c r="AX22" s="548"/>
      <c r="AY22" s="548" t="str">
        <f>IF(ISBLANK(H16),"N/A", IF(AY21&gt;AY20, "8&lt;9",IF(OR(ISBLANK(H9),ISBLANK(H10),ISBLANK(H11),ISBLANK(H12),ISBLANK(H13),ISBLANK(H15)),"N/A",IF(H16=SUM(H9:H15),"ok","&lt;&gt;"))))</f>
        <v>N/A</v>
      </c>
      <c r="AZ22" s="548"/>
      <c r="BA22" s="548" t="str">
        <f>IF(ISBLANK(J16),"N/A", IF(BA21&gt;BA20, "8&lt;9",IF(OR(ISBLANK(J9),ISBLANK(J10),ISBLANK(J11),ISBLANK(J12),ISBLANK(J13),ISBLANK(J15)),"N/A",IF(J16=SUM(J9:J15),"ok","&lt;&gt;"))))</f>
        <v>N/A</v>
      </c>
      <c r="BB22" s="548"/>
      <c r="BC22" s="548" t="str">
        <f>IF(ISBLANK(L16),"N/A", IF(BC21&gt;BC20, "8&lt;9",IF(OR(ISBLANK(L9),ISBLANK(L10),ISBLANK(L11),ISBLANK(L12),ISBLANK(L13),ISBLANK(L15)),"N/A",IF(L16=SUM(L9:L15),"ok","&lt;&gt;"))))</f>
        <v>N/A</v>
      </c>
      <c r="BD22" s="548"/>
      <c r="BE22" s="548" t="str">
        <f>IF(ISBLANK(N16),"N/A", IF(BE21&gt;BE20, "8&lt;9",IF(OR(ISBLANK(N9),ISBLANK(N10),ISBLANK(N11),ISBLANK(N12),ISBLANK(N13),ISBLANK(N15)),"N/A",IF(N16=SUM(N9:N15),"ok","&lt;&gt;"))))</f>
        <v>N/A</v>
      </c>
      <c r="BF22" s="548"/>
      <c r="BG22" s="548" t="str">
        <f>IF(ISBLANK(P16),"N/A", IF(BG21&gt;BG20, "8&lt;9",IF(OR(ISBLANK(P9),ISBLANK(P10),ISBLANK(P11),ISBLANK(P12),ISBLANK(P13),ISBLANK(P15)),"N/A",IF(P16=SUM(P9:P15),"ok","&lt;&gt;"))))</f>
        <v>N/A</v>
      </c>
      <c r="BH22" s="548"/>
      <c r="BI22" s="548" t="str">
        <f>IF(ISBLANK(R16),"N/A", IF(BI21&gt;BI20, "8&lt;9",IF(OR(ISBLANK(R9),ISBLANK(R10),ISBLANK(R11),ISBLANK(R12),ISBLANK(R13),ISBLANK(R15)),"N/A",IF(R16=SUM(R9:R15),"ok","&lt;&gt;"))))</f>
        <v>N/A</v>
      </c>
      <c r="BJ22" s="548"/>
      <c r="BK22" s="548" t="str">
        <f>IF(ISBLANK(T16),"N/A", IF(BK21&gt;BK20, "8&lt;9",IF(OR(ISBLANK(T9),ISBLANK(T10),ISBLANK(T11),ISBLANK(T12),ISBLANK(T13),ISBLANK(T15)),"N/A",IF(T16=SUM(T9:T15),"ok","&lt;&gt;"))))</f>
        <v>N/A</v>
      </c>
      <c r="BL22" s="548"/>
      <c r="BM22" s="548" t="str">
        <f>IF(ISBLANK(V16),"N/A", IF(BM21&gt;BM20, "8&lt;9",IF(OR(ISBLANK(V9),ISBLANK(V10),ISBLANK(V11),ISBLANK(V12),ISBLANK(V13),ISBLANK(V15)),"N/A",IF(V16=SUM(V9:V15),"ok","&lt;&gt;"))))</f>
        <v>N/A</v>
      </c>
      <c r="BN22" s="548"/>
      <c r="BO22" s="548" t="str">
        <f>IF(ISBLANK(X16),"N/A", IF(BO21&gt;BO20, "8&lt;9",IF(OR(ISBLANK(X9),ISBLANK(X10),ISBLANK(X11),ISBLANK(X12),ISBLANK(X13),ISBLANK(X15)),"N/A",IF(X16=SUM(X9:X15),"ok","&lt;&gt;"))))</f>
        <v>N/A</v>
      </c>
      <c r="BP22" s="548"/>
      <c r="BQ22" s="548" t="str">
        <f>IF(ISBLANK(Z16),"N/A", IF(BQ21&gt;BQ20, "8&lt;9",IF(OR(ISBLANK(Z9),ISBLANK(Z10),ISBLANK(Z11),ISBLANK(Z12),ISBLANK(Z13),ISBLANK(Z15)),"N/A",IF(Z16=SUM(Z9:Z15),"ok","&lt;&gt;"))))</f>
        <v>N/A</v>
      </c>
      <c r="BR22" s="548"/>
      <c r="BS22" s="548" t="str">
        <f>IF(ISBLANK(AB16),"N/A", IF(BS21&gt;BS20, "8&lt;9",IF(OR(ISBLANK(AB9),ISBLANK(AB10),ISBLANK(AB11),ISBLANK(AB12),ISBLANK(AB13),ISBLANK(AB15)),"N/A",IF(AB16=SUM(AB9:AB15),"ok","&lt;&gt;"))))</f>
        <v>N/A</v>
      </c>
      <c r="BT22" s="548"/>
      <c r="BU22" s="548" t="str">
        <f>IF(ISBLANK(AD16),"N/A", IF(BU21&gt;BU20, "8&lt;9",IF(OR(ISBLANK(AD9),ISBLANK(AD10),ISBLANK(AD11),ISBLANK(AD12),ISBLANK(AD13),ISBLANK(AD15)),"N/A",IF(AD16=SUM(AD9:AD15),"ok","&lt;&gt;"))))</f>
        <v>N/A</v>
      </c>
      <c r="BV22" s="548"/>
      <c r="BW22" s="548" t="str">
        <f>IF(ISBLANK(AF16),"N/A", IF(BW21&gt;BW20, "8&lt;9",IF(OR(ISBLANK(AF9),ISBLANK(AF10),ISBLANK(AF11),ISBLANK(AF12),ISBLANK(AF13),ISBLANK(AF15)),"N/A",IF(AF16=SUM(AF9:AF15),"ok","&lt;&gt;"))))</f>
        <v>N/A</v>
      </c>
      <c r="BX22" s="548"/>
      <c r="BY22" s="548" t="str">
        <f>IF(ISBLANK(AH16),"N/A", IF(BY21&gt;BY20, "8&lt;9",IF(OR(ISBLANK(AH9),ISBLANK(AH10),ISBLANK(AH11),ISBLANK(AH12),ISBLANK(AH13),ISBLANK(AH15)),"N/A",IF(AH16=SUM(AH9:AH15),"ok","&lt;&gt;"))))</f>
        <v>N/A</v>
      </c>
      <c r="BZ22" s="548"/>
      <c r="CA22" s="548" t="str">
        <f>IF(ISBLANK(AJ16),"N/A", IF(CA21&gt;CA20, "8&lt;9",IF(OR(ISBLANK(AJ9),ISBLANK(AJ10),ISBLANK(AJ11),ISBLANK(AJ12),ISBLANK(AJ13),ISBLANK(AJ15)),"N/A",IF(AJ16=SUM(AJ9:AJ15),"ok","&lt;&gt;"))))</f>
        <v>N/A</v>
      </c>
      <c r="CB22" s="548"/>
      <c r="CC22" s="548" t="str">
        <f>IF(ISBLANK(AL16),"N/A", IF(CC21&gt;CC20, "8&lt;9",IF(OR(ISBLANK(AL9),ISBLANK(AL10),ISBLANK(AL11),ISBLANK(AL12),ISBLANK(AL13),ISBLANK(AL15)),"N/A",IF(AL16=SUM(AL9:AL15),"ok","&lt;&gt;"))))</f>
        <v>N/A</v>
      </c>
      <c r="CD22" s="548"/>
      <c r="CE22" s="548" t="str">
        <f>IF(ISBLANK(AN16),"N/A", IF(CE21&gt;CE20, "8&lt;9",IF(OR(ISBLANK(AN9),ISBLANK(AN10),ISBLANK(AN11),ISBLANK(AN12),ISBLANK(AN13),ISBLANK(AN15)),"N/A",IF(AN16=SUM(AN9:AN15),"ok","&lt;&gt;"))))</f>
        <v>N/A</v>
      </c>
      <c r="CF22" s="548"/>
      <c r="CG22" s="548" t="str">
        <f>IF(ISBLANK(AP16),"N/A", IF(CG21&gt;CG20, "8&lt;9",IF(OR(ISBLANK(AP9),ISBLANK(AP10),ISBLANK(AP11),ISBLANK(AP12),ISBLANK(AP13),ISBLANK(AP15)),"N/A",IF(AP16=SUM(AP9:AP15),"ok","&lt;&gt;"))))</f>
        <v>N/A</v>
      </c>
      <c r="CH22" s="548"/>
      <c r="CI22" s="2"/>
    </row>
    <row r="23" spans="1:100" ht="16.5" customHeight="1" x14ac:dyDescent="0.2">
      <c r="C23" s="89"/>
      <c r="D23" s="89"/>
      <c r="E23" s="90"/>
      <c r="F23" s="575"/>
      <c r="G23" s="213"/>
      <c r="H23" s="183"/>
      <c r="I23" s="213"/>
      <c r="J23" s="183"/>
      <c r="K23" s="213"/>
      <c r="L23" s="183"/>
      <c r="M23" s="213"/>
      <c r="N23" s="183"/>
      <c r="O23" s="213"/>
      <c r="P23" s="183"/>
      <c r="Q23" s="213"/>
      <c r="R23" s="183"/>
      <c r="S23" s="213"/>
      <c r="T23" s="183"/>
      <c r="U23" s="213"/>
      <c r="V23" s="183"/>
      <c r="W23" s="213"/>
      <c r="X23" s="183"/>
      <c r="Y23" s="213"/>
      <c r="Z23" s="183"/>
      <c r="AA23" s="213"/>
      <c r="AB23" s="183"/>
      <c r="AC23" s="213"/>
      <c r="AD23" s="213"/>
      <c r="AE23" s="213"/>
      <c r="AF23" s="213"/>
      <c r="AG23" s="213"/>
      <c r="AH23" s="183"/>
      <c r="AI23" s="183"/>
      <c r="AJ23" s="183"/>
      <c r="AK23" s="183"/>
      <c r="AL23" s="183"/>
      <c r="AN23" s="183"/>
      <c r="AP23" s="183"/>
      <c r="AT23" s="555">
        <v>10</v>
      </c>
      <c r="AU23" s="554" t="s">
        <v>28</v>
      </c>
      <c r="AV23" s="386" t="s">
        <v>29</v>
      </c>
      <c r="AW23" s="541">
        <f>AW20*1000/F17*1000</f>
        <v>0</v>
      </c>
      <c r="AX23" s="541"/>
      <c r="AY23" s="541">
        <f t="shared" ref="AY23:BW23" si="20">AY20*1000/H17*1000</f>
        <v>0</v>
      </c>
      <c r="AZ23" s="541"/>
      <c r="BA23" s="541">
        <f t="shared" si="20"/>
        <v>0</v>
      </c>
      <c r="BB23" s="541"/>
      <c r="BC23" s="541">
        <f t="shared" si="20"/>
        <v>0</v>
      </c>
      <c r="BD23" s="541"/>
      <c r="BE23" s="541">
        <f t="shared" si="20"/>
        <v>0</v>
      </c>
      <c r="BF23" s="541"/>
      <c r="BG23" s="541">
        <f t="shared" si="20"/>
        <v>0</v>
      </c>
      <c r="BH23" s="541"/>
      <c r="BI23" s="541">
        <f t="shared" si="20"/>
        <v>0</v>
      </c>
      <c r="BJ23" s="541"/>
      <c r="BK23" s="541">
        <f t="shared" si="20"/>
        <v>0</v>
      </c>
      <c r="BL23" s="541"/>
      <c r="BM23" s="541">
        <f t="shared" si="20"/>
        <v>0</v>
      </c>
      <c r="BN23" s="541"/>
      <c r="BO23" s="541">
        <f t="shared" si="20"/>
        <v>0</v>
      </c>
      <c r="BP23" s="541"/>
      <c r="BQ23" s="541">
        <f t="shared" si="20"/>
        <v>0</v>
      </c>
      <c r="BR23" s="541"/>
      <c r="BS23" s="541">
        <f t="shared" si="20"/>
        <v>0</v>
      </c>
      <c r="BT23" s="541"/>
      <c r="BU23" s="541">
        <f t="shared" si="20"/>
        <v>0</v>
      </c>
      <c r="BV23" s="541"/>
      <c r="BW23" s="541">
        <f t="shared" si="20"/>
        <v>0</v>
      </c>
      <c r="BX23" s="541"/>
      <c r="BY23" s="541">
        <f>BY20*1000/AH17*1000</f>
        <v>0</v>
      </c>
      <c r="BZ23" s="541"/>
      <c r="CA23" s="541">
        <f>CA20*1000/AJ17*1000</f>
        <v>0</v>
      </c>
      <c r="CB23" s="541"/>
      <c r="CC23" s="541">
        <f>CC20*1000/AL17*1000</f>
        <v>0</v>
      </c>
      <c r="CD23" s="541"/>
      <c r="CE23" s="541">
        <f>CE20*1000/AN17*1000</f>
        <v>0</v>
      </c>
      <c r="CF23" s="541"/>
      <c r="CG23" s="541" t="e">
        <f>CG20*1000/AP17*1000</f>
        <v>#DIV/0!</v>
      </c>
      <c r="CH23" s="550"/>
      <c r="CI23" s="2"/>
    </row>
    <row r="24" spans="1:100" ht="17.25" customHeight="1" x14ac:dyDescent="0.25">
      <c r="B24" s="476">
        <v>1</v>
      </c>
      <c r="C24" s="91" t="s">
        <v>130</v>
      </c>
      <c r="D24" s="91"/>
      <c r="E24" s="91"/>
      <c r="F24" s="576"/>
      <c r="G24" s="214"/>
      <c r="H24" s="184"/>
      <c r="I24" s="214"/>
      <c r="J24" s="184"/>
      <c r="K24" s="214"/>
      <c r="L24" s="184"/>
      <c r="M24" s="214"/>
      <c r="N24" s="184"/>
      <c r="O24" s="214"/>
      <c r="P24" s="184"/>
      <c r="Q24" s="214"/>
      <c r="R24" s="184"/>
      <c r="S24" s="214"/>
      <c r="T24" s="184"/>
      <c r="U24" s="729"/>
      <c r="V24" s="184"/>
      <c r="W24" s="729"/>
      <c r="X24" s="184"/>
      <c r="Y24" s="729"/>
      <c r="Z24" s="184"/>
      <c r="AA24" s="729"/>
      <c r="AB24" s="184"/>
      <c r="AC24" s="729"/>
      <c r="AD24" s="214"/>
      <c r="AE24" s="729"/>
      <c r="AF24" s="214"/>
      <c r="AG24" s="729"/>
      <c r="AH24" s="178"/>
      <c r="AI24" s="742"/>
      <c r="AJ24" s="178"/>
      <c r="AK24" s="742"/>
      <c r="AL24" s="178"/>
      <c r="AM24" s="747"/>
      <c r="AN24" s="178"/>
      <c r="AO24" s="747"/>
      <c r="AP24" s="178"/>
      <c r="AQ24" s="747"/>
      <c r="AS24" s="1"/>
      <c r="AT24" s="558" t="s">
        <v>223</v>
      </c>
      <c r="AU24" s="553" t="s">
        <v>222</v>
      </c>
      <c r="AV24" s="334"/>
      <c r="AW24" s="385" t="str">
        <f>IF(ISBLANK(F16),"N/A",IF(0.05&gt;AW23,"&lt;&gt;",IF(AW23&lt;10,"ok","&lt;&gt;")))</f>
        <v>N/A</v>
      </c>
      <c r="AX24" s="385"/>
      <c r="AY24" s="385" t="str">
        <f>IF(ISBLANK(H16),"N/A",IF(0.05&gt;AY23,"&lt;&gt;",IF(AY23&lt;10,"ok","&lt;&gt;")))</f>
        <v>N/A</v>
      </c>
      <c r="AZ24" s="385"/>
      <c r="BA24" s="385" t="str">
        <f>IF(ISBLANK(J16),"N/A",IF(0.05&gt;BA23,"&lt;&gt;",IF(BA23&lt;10,"ok","&lt;&gt;")))</f>
        <v>N/A</v>
      </c>
      <c r="BB24" s="385"/>
      <c r="BC24" s="385" t="str">
        <f>IF(ISBLANK(L16),"N/A",IF(0.05&gt;BC23,"&lt;&gt;",IF(BC23&lt;10,"ok","&lt;&gt;")))</f>
        <v>N/A</v>
      </c>
      <c r="BD24" s="385"/>
      <c r="BE24" s="385" t="str">
        <f>IF(ISBLANK(N16),"N/A",IF(0.05&gt;BE23,"&lt;&gt;",IF(BE23&lt;10,"ok","&lt;&gt;")))</f>
        <v>N/A</v>
      </c>
      <c r="BF24" s="385"/>
      <c r="BG24" s="385" t="str">
        <f>IF(ISBLANK(P16),"N/A",IF(0.05&gt;BG23,"&lt;&gt;",IF(BG23&lt;10,"ok","&lt;&gt;")))</f>
        <v>N/A</v>
      </c>
      <c r="BH24" s="385"/>
      <c r="BI24" s="385" t="str">
        <f>IF(ISBLANK(R16),"N/A",IF(0.05&gt;BI23,"&lt;&gt;",IF(BI23&lt;10,"ok","&lt;&gt;")))</f>
        <v>N/A</v>
      </c>
      <c r="BJ24" s="385"/>
      <c r="BK24" s="385" t="str">
        <f>IF(ISBLANK(T16),"N/A",IF(0.05&gt;BK23,"&lt;&gt;",IF(BK23&lt;10,"ok","&lt;&gt;")))</f>
        <v>N/A</v>
      </c>
      <c r="BL24" s="385"/>
      <c r="BM24" s="385" t="str">
        <f>IF(ISBLANK(V16),"N/A",IF(0.05&gt;BM23,"&lt;&gt;",IF(BM23&lt;10,"ok","&lt;&gt;")))</f>
        <v>N/A</v>
      </c>
      <c r="BN24" s="385"/>
      <c r="BO24" s="385" t="str">
        <f>IF(ISBLANK(X16),"N/A",IF(0.05&gt;BO23,"&lt;&gt;",IF(BO23&lt;10,"ok","&lt;&gt;")))</f>
        <v>N/A</v>
      </c>
      <c r="BP24" s="385"/>
      <c r="BQ24" s="385" t="str">
        <f>IF(ISBLANK(Z16),"N/A",IF(0.05&gt;BQ23,"&lt;&gt;",IF(BQ23&lt;10,"ok","&lt;&gt;")))</f>
        <v>N/A</v>
      </c>
      <c r="BR24" s="385"/>
      <c r="BS24" s="385" t="str">
        <f>IF(ISBLANK(AB16),"N/A",IF(0.05&gt;BS23,"&lt;&gt;",IF(BS23&lt;10,"ok","&lt;&gt;")))</f>
        <v>N/A</v>
      </c>
      <c r="BT24" s="385"/>
      <c r="BU24" s="385" t="str">
        <f>IF(ISBLANK(AD16),"N/A",IF(0.05&gt;BU23,"&lt;&gt;",IF(BU23&lt;10,"ok","&lt;&gt;")))</f>
        <v>N/A</v>
      </c>
      <c r="BV24" s="385"/>
      <c r="BW24" s="385" t="str">
        <f>IF(ISBLANK(AF16),"N/A",IF(0.05&gt;BW23,"&lt;&gt;",IF(BW23&lt;10,"ok","&lt;&gt;")))</f>
        <v>N/A</v>
      </c>
      <c r="BX24" s="385"/>
      <c r="BY24" s="385" t="str">
        <f>IF(ISBLANK(AH16),"N/A",IF(0.05&gt;BY23,"&lt;&gt;",IF(BY23&lt;10,"ok","&lt;&gt;")))</f>
        <v>N/A</v>
      </c>
      <c r="BZ24" s="385"/>
      <c r="CA24" s="385" t="str">
        <f t="shared" ref="CA24:CG24" si="21">IF(ISBLANK(AJ16),"N/A",IF(0.05&gt;CA23,"&lt;&gt;",IF(CA23&lt;10,"ok","&lt;&gt;")))</f>
        <v>N/A</v>
      </c>
      <c r="CB24" s="385"/>
      <c r="CC24" s="385" t="str">
        <f t="shared" si="21"/>
        <v>N/A</v>
      </c>
      <c r="CD24" s="385"/>
      <c r="CE24" s="385" t="str">
        <f t="shared" si="21"/>
        <v>N/A</v>
      </c>
      <c r="CF24" s="385"/>
      <c r="CG24" s="385" t="str">
        <f t="shared" si="21"/>
        <v>N/A</v>
      </c>
      <c r="CH24" s="551"/>
      <c r="CI24" s="2"/>
    </row>
    <row r="25" spans="1:100" ht="9" customHeight="1" x14ac:dyDescent="0.25">
      <c r="C25" s="92"/>
      <c r="D25" s="93"/>
      <c r="E25" s="93"/>
      <c r="F25" s="574"/>
      <c r="G25" s="212"/>
      <c r="H25" s="182"/>
      <c r="I25" s="212"/>
      <c r="J25" s="182"/>
      <c r="K25" s="212"/>
      <c r="L25" s="182"/>
      <c r="M25" s="212"/>
      <c r="N25" s="182"/>
      <c r="O25" s="212"/>
      <c r="P25" s="182"/>
      <c r="Q25" s="212"/>
      <c r="R25" s="182"/>
      <c r="S25" s="212"/>
      <c r="T25" s="182"/>
      <c r="U25" s="730"/>
      <c r="V25" s="182"/>
      <c r="W25" s="730"/>
      <c r="X25" s="182"/>
      <c r="Y25" s="730"/>
      <c r="Z25" s="182"/>
      <c r="AA25" s="730"/>
      <c r="AB25" s="182"/>
      <c r="AC25" s="730"/>
      <c r="AD25" s="212"/>
      <c r="AE25" s="730"/>
      <c r="AF25" s="212"/>
      <c r="AG25" s="730"/>
      <c r="AH25" s="190"/>
      <c r="AI25" s="743"/>
      <c r="AJ25" s="190"/>
      <c r="AK25" s="743"/>
      <c r="AL25" s="190"/>
      <c r="AM25" s="748"/>
      <c r="AN25" s="190"/>
      <c r="AO25" s="748"/>
      <c r="AP25" s="190"/>
      <c r="AQ25" s="748"/>
      <c r="AS25" s="1"/>
      <c r="AT25" s="341"/>
    </row>
    <row r="26" spans="1:100" ht="18" customHeight="1" x14ac:dyDescent="0.2">
      <c r="C26" s="94" t="s">
        <v>131</v>
      </c>
      <c r="D26" s="834" t="s">
        <v>132</v>
      </c>
      <c r="E26" s="835"/>
      <c r="F26" s="836"/>
      <c r="G26" s="835"/>
      <c r="H26" s="835"/>
      <c r="I26" s="835"/>
      <c r="J26" s="835"/>
      <c r="K26" s="835"/>
      <c r="L26" s="835"/>
      <c r="M26" s="835"/>
      <c r="N26" s="835"/>
      <c r="O26" s="835"/>
      <c r="P26" s="835"/>
      <c r="Q26" s="835"/>
      <c r="R26" s="835"/>
      <c r="S26" s="835"/>
      <c r="T26" s="835"/>
      <c r="U26" s="835"/>
      <c r="V26" s="835"/>
      <c r="W26" s="835"/>
      <c r="X26" s="835"/>
      <c r="Y26" s="835"/>
      <c r="Z26" s="835"/>
      <c r="AA26" s="835"/>
      <c r="AB26" s="835"/>
      <c r="AC26" s="835"/>
      <c r="AD26" s="835"/>
      <c r="AE26" s="835"/>
      <c r="AF26" s="835"/>
      <c r="AG26" s="835"/>
      <c r="AH26" s="835"/>
      <c r="AI26" s="835"/>
      <c r="AJ26" s="835"/>
      <c r="AK26" s="835"/>
      <c r="AL26" s="835"/>
      <c r="AM26" s="835"/>
      <c r="AN26" s="835"/>
      <c r="AO26" s="835"/>
      <c r="AP26" s="835"/>
      <c r="AQ26" s="835"/>
      <c r="AR26" s="837"/>
      <c r="AS26" s="95"/>
      <c r="AT26" s="479" t="s">
        <v>211</v>
      </c>
      <c r="AU26" s="607" t="s">
        <v>212</v>
      </c>
      <c r="AV26" s="458"/>
      <c r="AW26" s="458"/>
      <c r="AX26" s="458"/>
      <c r="AY26" s="458"/>
      <c r="AZ26" s="458"/>
      <c r="BA26" s="458"/>
      <c r="BB26" s="458"/>
      <c r="BC26" s="458"/>
      <c r="BD26" s="458"/>
    </row>
    <row r="27" spans="1:100" ht="16.5" customHeight="1" x14ac:dyDescent="0.2">
      <c r="C27" s="96"/>
      <c r="D27" s="832"/>
      <c r="E27" s="832"/>
      <c r="F27" s="833"/>
      <c r="G27" s="832"/>
      <c r="H27" s="832"/>
      <c r="I27" s="832"/>
      <c r="J27" s="832"/>
      <c r="K27" s="832"/>
      <c r="L27" s="832"/>
      <c r="M27" s="832"/>
      <c r="N27" s="832"/>
      <c r="O27" s="832"/>
      <c r="P27" s="832"/>
      <c r="Q27" s="832"/>
      <c r="R27" s="832"/>
      <c r="S27" s="832"/>
      <c r="T27" s="832"/>
      <c r="U27" s="832"/>
      <c r="V27" s="832"/>
      <c r="W27" s="832"/>
      <c r="X27" s="832"/>
      <c r="Y27" s="832"/>
      <c r="Z27" s="832"/>
      <c r="AA27" s="832"/>
      <c r="AB27" s="832"/>
      <c r="AC27" s="832"/>
      <c r="AD27" s="832"/>
      <c r="AE27" s="832"/>
      <c r="AF27" s="832"/>
      <c r="AG27" s="832"/>
      <c r="AH27" s="832"/>
      <c r="AI27" s="832"/>
      <c r="AJ27" s="832"/>
      <c r="AK27" s="832"/>
      <c r="AL27" s="832"/>
      <c r="AM27" s="832"/>
      <c r="AN27" s="832"/>
      <c r="AO27" s="832"/>
      <c r="AP27" s="832"/>
      <c r="AQ27" s="832"/>
      <c r="AR27" s="832"/>
      <c r="AS27" s="95"/>
      <c r="AT27" s="479" t="s">
        <v>213</v>
      </c>
      <c r="AU27" s="607" t="s">
        <v>214</v>
      </c>
      <c r="AV27" s="458"/>
      <c r="AW27" s="458"/>
      <c r="AX27" s="458"/>
      <c r="AY27" s="458"/>
      <c r="AZ27" s="458"/>
      <c r="BA27" s="458"/>
      <c r="BB27" s="458"/>
      <c r="BC27" s="458"/>
      <c r="BD27" s="458"/>
    </row>
    <row r="28" spans="1:100" ht="16.5" customHeight="1" x14ac:dyDescent="0.2">
      <c r="C28" s="97"/>
      <c r="D28" s="828"/>
      <c r="E28" s="828"/>
      <c r="F28" s="829"/>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8"/>
      <c r="AJ28" s="828"/>
      <c r="AK28" s="828"/>
      <c r="AL28" s="828"/>
      <c r="AM28" s="828"/>
      <c r="AN28" s="828"/>
      <c r="AO28" s="828"/>
      <c r="AP28" s="828"/>
      <c r="AQ28" s="828"/>
      <c r="AR28" s="828"/>
      <c r="AS28" s="95"/>
      <c r="AT28" s="481" t="s">
        <v>215</v>
      </c>
      <c r="AU28" s="607" t="s">
        <v>216</v>
      </c>
      <c r="AV28" s="458"/>
      <c r="AW28" s="458"/>
      <c r="AX28" s="458"/>
      <c r="AY28" s="458"/>
      <c r="AZ28" s="458"/>
      <c r="BA28" s="458"/>
      <c r="BB28" s="458"/>
      <c r="BC28" s="458"/>
      <c r="BD28" s="458"/>
    </row>
    <row r="29" spans="1:100" ht="16.5" customHeight="1" x14ac:dyDescent="0.2">
      <c r="C29" s="97"/>
      <c r="D29" s="828"/>
      <c r="E29" s="828"/>
      <c r="F29" s="829"/>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D29" s="828"/>
      <c r="AE29" s="828"/>
      <c r="AF29" s="828"/>
      <c r="AG29" s="828"/>
      <c r="AH29" s="828"/>
      <c r="AI29" s="828"/>
      <c r="AJ29" s="828"/>
      <c r="AK29" s="828"/>
      <c r="AL29" s="828"/>
      <c r="AM29" s="828"/>
      <c r="AN29" s="828"/>
      <c r="AO29" s="828"/>
      <c r="AP29" s="828"/>
      <c r="AQ29" s="828"/>
      <c r="AR29" s="828"/>
      <c r="AS29" s="95"/>
      <c r="AU29" s="605"/>
      <c r="AV29" s="458"/>
      <c r="AW29" s="458"/>
      <c r="AX29" s="458"/>
      <c r="AY29" s="458"/>
      <c r="AZ29" s="458"/>
      <c r="BA29" s="458"/>
      <c r="BB29" s="458"/>
      <c r="BC29" s="458"/>
      <c r="BD29" s="458"/>
    </row>
    <row r="30" spans="1:100" ht="16.5" customHeight="1" x14ac:dyDescent="0.2">
      <c r="C30" s="97"/>
      <c r="D30" s="828"/>
      <c r="E30" s="828"/>
      <c r="F30" s="829"/>
      <c r="G30" s="828"/>
      <c r="H30" s="828"/>
      <c r="I30" s="828"/>
      <c r="J30" s="828"/>
      <c r="K30" s="828"/>
      <c r="L30" s="828"/>
      <c r="M30" s="828"/>
      <c r="N30" s="828"/>
      <c r="O30" s="828"/>
      <c r="P30" s="828"/>
      <c r="Q30" s="828"/>
      <c r="R30" s="828"/>
      <c r="S30" s="828"/>
      <c r="T30" s="828"/>
      <c r="U30" s="828"/>
      <c r="V30" s="828"/>
      <c r="W30" s="828"/>
      <c r="X30" s="828"/>
      <c r="Y30" s="828"/>
      <c r="Z30" s="828"/>
      <c r="AA30" s="828"/>
      <c r="AB30" s="828"/>
      <c r="AC30" s="828"/>
      <c r="AD30" s="828"/>
      <c r="AE30" s="828"/>
      <c r="AF30" s="828"/>
      <c r="AG30" s="828"/>
      <c r="AH30" s="828"/>
      <c r="AI30" s="828"/>
      <c r="AJ30" s="828"/>
      <c r="AK30" s="828"/>
      <c r="AL30" s="828"/>
      <c r="AM30" s="828"/>
      <c r="AN30" s="828"/>
      <c r="AO30" s="828"/>
      <c r="AP30" s="828"/>
      <c r="AQ30" s="828"/>
      <c r="AR30" s="828"/>
      <c r="AS30" s="95"/>
      <c r="AT30" s="457"/>
      <c r="AU30" s="605"/>
      <c r="AV30" s="458"/>
      <c r="AW30" s="458"/>
      <c r="AX30" s="458"/>
      <c r="AY30" s="458"/>
      <c r="AZ30" s="458"/>
      <c r="BA30" s="458"/>
      <c r="BB30" s="458"/>
      <c r="BC30" s="458"/>
      <c r="BD30" s="458"/>
    </row>
    <row r="31" spans="1:100" ht="16.5" customHeight="1" x14ac:dyDescent="0.2">
      <c r="C31" s="97"/>
      <c r="D31" s="828"/>
      <c r="E31" s="828"/>
      <c r="F31" s="829"/>
      <c r="G31" s="828"/>
      <c r="H31" s="828"/>
      <c r="I31" s="828"/>
      <c r="J31" s="828"/>
      <c r="K31" s="828"/>
      <c r="L31" s="828"/>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c r="AJ31" s="828"/>
      <c r="AK31" s="828"/>
      <c r="AL31" s="828"/>
      <c r="AM31" s="828"/>
      <c r="AN31" s="828"/>
      <c r="AO31" s="828"/>
      <c r="AP31" s="828"/>
      <c r="AQ31" s="828"/>
      <c r="AR31" s="828"/>
      <c r="AS31" s="95"/>
      <c r="AT31" s="341"/>
    </row>
    <row r="32" spans="1:100" ht="16.5" customHeight="1" x14ac:dyDescent="0.2">
      <c r="C32" s="97"/>
      <c r="D32" s="828"/>
      <c r="E32" s="828"/>
      <c r="F32" s="829"/>
      <c r="G32" s="828"/>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95"/>
      <c r="AT32" s="341"/>
    </row>
    <row r="33" spans="3:46" ht="16.5" customHeight="1" x14ac:dyDescent="0.2">
      <c r="C33" s="97"/>
      <c r="D33" s="828"/>
      <c r="E33" s="828"/>
      <c r="F33" s="829"/>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95"/>
      <c r="AT33" s="341"/>
    </row>
    <row r="34" spans="3:46" ht="16.5" customHeight="1" x14ac:dyDescent="0.2">
      <c r="C34" s="97"/>
      <c r="D34" s="828"/>
      <c r="E34" s="828"/>
      <c r="F34" s="829"/>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95"/>
      <c r="AT34" s="341"/>
    </row>
    <row r="35" spans="3:46" ht="16.5" customHeight="1" x14ac:dyDescent="0.2">
      <c r="C35" s="97"/>
      <c r="D35" s="828"/>
      <c r="E35" s="828"/>
      <c r="F35" s="829"/>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95"/>
      <c r="AT35" s="341"/>
    </row>
    <row r="36" spans="3:46" ht="16.5" customHeight="1" x14ac:dyDescent="0.2">
      <c r="C36" s="97"/>
      <c r="D36" s="828"/>
      <c r="E36" s="828"/>
      <c r="F36" s="829"/>
      <c r="G36" s="828"/>
      <c r="H36" s="828"/>
      <c r="I36" s="828"/>
      <c r="J36" s="828"/>
      <c r="K36" s="828"/>
      <c r="L36" s="828"/>
      <c r="M36" s="828"/>
      <c r="N36" s="828"/>
      <c r="O36" s="828"/>
      <c r="P36" s="828"/>
      <c r="Q36" s="828"/>
      <c r="R36" s="828"/>
      <c r="S36" s="828"/>
      <c r="T36" s="828"/>
      <c r="U36" s="828"/>
      <c r="V36" s="828"/>
      <c r="W36" s="828"/>
      <c r="X36" s="828"/>
      <c r="Y36" s="828"/>
      <c r="Z36" s="828"/>
      <c r="AA36" s="828"/>
      <c r="AB36" s="828"/>
      <c r="AC36" s="828"/>
      <c r="AD36" s="828"/>
      <c r="AE36" s="828"/>
      <c r="AF36" s="828"/>
      <c r="AG36" s="828"/>
      <c r="AH36" s="828"/>
      <c r="AI36" s="828"/>
      <c r="AJ36" s="828"/>
      <c r="AK36" s="828"/>
      <c r="AL36" s="828"/>
      <c r="AM36" s="828"/>
      <c r="AN36" s="828"/>
      <c r="AO36" s="828"/>
      <c r="AP36" s="828"/>
      <c r="AQ36" s="828"/>
      <c r="AR36" s="828"/>
      <c r="AS36" s="95"/>
      <c r="AT36" s="341"/>
    </row>
    <row r="37" spans="3:46" ht="16.5" customHeight="1" x14ac:dyDescent="0.2">
      <c r="C37" s="97"/>
      <c r="D37" s="828"/>
      <c r="E37" s="828"/>
      <c r="F37" s="829"/>
      <c r="G37" s="828"/>
      <c r="H37" s="828"/>
      <c r="I37" s="828"/>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c r="AG37" s="828"/>
      <c r="AH37" s="828"/>
      <c r="AI37" s="828"/>
      <c r="AJ37" s="828"/>
      <c r="AK37" s="828"/>
      <c r="AL37" s="828"/>
      <c r="AM37" s="828"/>
      <c r="AN37" s="828"/>
      <c r="AO37" s="828"/>
      <c r="AP37" s="828"/>
      <c r="AQ37" s="828"/>
      <c r="AR37" s="828"/>
      <c r="AS37" s="95"/>
      <c r="AT37" s="341"/>
    </row>
    <row r="38" spans="3:46" ht="16.5" customHeight="1" x14ac:dyDescent="0.2">
      <c r="C38" s="97"/>
      <c r="D38" s="828"/>
      <c r="E38" s="828"/>
      <c r="F38" s="829"/>
      <c r="G38" s="828"/>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8"/>
      <c r="AK38" s="828"/>
      <c r="AL38" s="828"/>
      <c r="AM38" s="828"/>
      <c r="AN38" s="828"/>
      <c r="AO38" s="828"/>
      <c r="AP38" s="828"/>
      <c r="AQ38" s="828"/>
      <c r="AR38" s="828"/>
      <c r="AS38" s="95"/>
      <c r="AT38" s="341"/>
    </row>
    <row r="39" spans="3:46" ht="16.5" customHeight="1" x14ac:dyDescent="0.2">
      <c r="C39" s="97"/>
      <c r="D39" s="828"/>
      <c r="E39" s="828"/>
      <c r="F39" s="829"/>
      <c r="G39" s="828"/>
      <c r="H39" s="828"/>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8"/>
      <c r="AK39" s="828"/>
      <c r="AL39" s="828"/>
      <c r="AM39" s="828"/>
      <c r="AN39" s="828"/>
      <c r="AO39" s="828"/>
      <c r="AP39" s="828"/>
      <c r="AQ39" s="828"/>
      <c r="AR39" s="828"/>
      <c r="AS39" s="95"/>
      <c r="AT39" s="341"/>
    </row>
    <row r="40" spans="3:46" ht="16.5" customHeight="1" x14ac:dyDescent="0.2">
      <c r="C40" s="97"/>
      <c r="D40" s="828"/>
      <c r="E40" s="828"/>
      <c r="F40" s="829"/>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c r="AH40" s="828"/>
      <c r="AI40" s="828"/>
      <c r="AJ40" s="828"/>
      <c r="AK40" s="828"/>
      <c r="AL40" s="828"/>
      <c r="AM40" s="828"/>
      <c r="AN40" s="828"/>
      <c r="AO40" s="828"/>
      <c r="AP40" s="828"/>
      <c r="AQ40" s="828"/>
      <c r="AR40" s="828"/>
      <c r="AS40" s="95"/>
      <c r="AT40" s="341"/>
    </row>
    <row r="41" spans="3:46" ht="16.5" customHeight="1" x14ac:dyDescent="0.2">
      <c r="C41" s="97"/>
      <c r="D41" s="828"/>
      <c r="E41" s="828"/>
      <c r="F41" s="829"/>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c r="AH41" s="828"/>
      <c r="AI41" s="828"/>
      <c r="AJ41" s="828"/>
      <c r="AK41" s="828"/>
      <c r="AL41" s="828"/>
      <c r="AM41" s="828"/>
      <c r="AN41" s="828"/>
      <c r="AO41" s="828"/>
      <c r="AP41" s="828"/>
      <c r="AQ41" s="828"/>
      <c r="AR41" s="828"/>
      <c r="AS41" s="95"/>
      <c r="AT41" s="341"/>
    </row>
    <row r="42" spans="3:46" ht="16.5" customHeight="1" x14ac:dyDescent="0.2">
      <c r="C42" s="97"/>
      <c r="D42" s="828"/>
      <c r="E42" s="828"/>
      <c r="F42" s="829"/>
      <c r="G42" s="828"/>
      <c r="H42" s="828"/>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828"/>
      <c r="AM42" s="828"/>
      <c r="AN42" s="828"/>
      <c r="AO42" s="828"/>
      <c r="AP42" s="828"/>
      <c r="AQ42" s="828"/>
      <c r="AR42" s="828"/>
      <c r="AS42" s="95"/>
      <c r="AT42" s="341"/>
    </row>
    <row r="43" spans="3:46" ht="16.5" customHeight="1" x14ac:dyDescent="0.2">
      <c r="C43" s="97"/>
      <c r="D43" s="828"/>
      <c r="E43" s="828"/>
      <c r="F43" s="829"/>
      <c r="G43" s="828"/>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828"/>
      <c r="AM43" s="828"/>
      <c r="AN43" s="828"/>
      <c r="AO43" s="828"/>
      <c r="AP43" s="828"/>
      <c r="AQ43" s="828"/>
      <c r="AR43" s="828"/>
      <c r="AS43" s="95"/>
      <c r="AT43" s="341"/>
    </row>
    <row r="44" spans="3:46" ht="16.5" customHeight="1" x14ac:dyDescent="0.2">
      <c r="C44" s="97"/>
      <c r="D44" s="828"/>
      <c r="E44" s="828"/>
      <c r="F44" s="829"/>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828"/>
      <c r="AN44" s="828"/>
      <c r="AO44" s="828"/>
      <c r="AP44" s="828"/>
      <c r="AQ44" s="828"/>
      <c r="AR44" s="828"/>
      <c r="AS44" s="95"/>
      <c r="AT44" s="341"/>
    </row>
    <row r="45" spans="3:46" ht="16.5" customHeight="1" x14ac:dyDescent="0.2">
      <c r="C45" s="97"/>
      <c r="D45" s="828"/>
      <c r="E45" s="828"/>
      <c r="F45" s="829"/>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828"/>
      <c r="AM45" s="828"/>
      <c r="AN45" s="828"/>
      <c r="AO45" s="828"/>
      <c r="AP45" s="828"/>
      <c r="AQ45" s="828"/>
      <c r="AR45" s="828"/>
      <c r="AS45" s="95"/>
      <c r="AT45" s="341"/>
    </row>
    <row r="46" spans="3:46" ht="16.5" customHeight="1" x14ac:dyDescent="0.2">
      <c r="C46" s="97"/>
      <c r="D46" s="828"/>
      <c r="E46" s="828"/>
      <c r="F46" s="829"/>
      <c r="G46" s="828"/>
      <c r="H46" s="828"/>
      <c r="I46" s="828"/>
      <c r="J46" s="828"/>
      <c r="K46" s="828"/>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95"/>
      <c r="AT46" s="341"/>
    </row>
    <row r="47" spans="3:46" ht="16.5" customHeight="1" x14ac:dyDescent="0.2">
      <c r="C47" s="97"/>
      <c r="D47" s="828"/>
      <c r="E47" s="828"/>
      <c r="F47" s="829"/>
      <c r="G47" s="828"/>
      <c r="H47" s="828"/>
      <c r="I47" s="828"/>
      <c r="J47" s="828"/>
      <c r="K47" s="828"/>
      <c r="L47" s="828"/>
      <c r="M47" s="828"/>
      <c r="N47" s="828"/>
      <c r="O47" s="828"/>
      <c r="P47" s="828"/>
      <c r="Q47" s="828"/>
      <c r="R47" s="828"/>
      <c r="S47" s="828"/>
      <c r="T47" s="828"/>
      <c r="U47" s="828"/>
      <c r="V47" s="828"/>
      <c r="W47" s="828"/>
      <c r="X47" s="828"/>
      <c r="Y47" s="828"/>
      <c r="Z47" s="828"/>
      <c r="AA47" s="828"/>
      <c r="AB47" s="828"/>
      <c r="AC47" s="828"/>
      <c r="AD47" s="828"/>
      <c r="AE47" s="828"/>
      <c r="AF47" s="828"/>
      <c r="AG47" s="828"/>
      <c r="AH47" s="828"/>
      <c r="AI47" s="828"/>
      <c r="AJ47" s="828"/>
      <c r="AK47" s="828"/>
      <c r="AL47" s="828"/>
      <c r="AM47" s="828"/>
      <c r="AN47" s="828"/>
      <c r="AO47" s="828"/>
      <c r="AP47" s="828"/>
      <c r="AQ47" s="828"/>
      <c r="AR47" s="828"/>
      <c r="AS47" s="95"/>
      <c r="AT47" s="341"/>
    </row>
    <row r="48" spans="3:46" ht="16.5" customHeight="1" x14ac:dyDescent="0.2">
      <c r="C48" s="98"/>
      <c r="D48" s="824"/>
      <c r="E48" s="824"/>
      <c r="F48" s="825"/>
      <c r="G48" s="824"/>
      <c r="H48" s="824"/>
      <c r="I48" s="824"/>
      <c r="J48" s="824"/>
      <c r="K48" s="824"/>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824"/>
      <c r="AJ48" s="824"/>
      <c r="AK48" s="824"/>
      <c r="AL48" s="824"/>
      <c r="AM48" s="824"/>
      <c r="AN48" s="824"/>
      <c r="AO48" s="824"/>
      <c r="AP48" s="824"/>
      <c r="AQ48" s="824"/>
      <c r="AR48" s="824"/>
      <c r="AS48" s="95"/>
    </row>
    <row r="49" spans="3:44" x14ac:dyDescent="0.2">
      <c r="C49" s="16"/>
      <c r="D49" s="826"/>
      <c r="E49" s="826"/>
      <c r="F49" s="827"/>
      <c r="G49" s="826"/>
      <c r="H49" s="826"/>
      <c r="I49" s="826"/>
      <c r="J49" s="826"/>
      <c r="K49" s="826"/>
      <c r="L49" s="826"/>
      <c r="M49" s="826"/>
      <c r="N49" s="826"/>
      <c r="O49" s="826"/>
      <c r="P49" s="826"/>
      <c r="Q49" s="826"/>
      <c r="R49" s="826"/>
      <c r="S49" s="826"/>
      <c r="T49" s="826"/>
      <c r="U49" s="826"/>
      <c r="V49" s="826"/>
      <c r="W49" s="826"/>
      <c r="X49" s="826"/>
      <c r="Y49" s="826"/>
      <c r="Z49" s="826"/>
      <c r="AA49" s="826"/>
      <c r="AB49" s="826"/>
      <c r="AC49" s="826"/>
      <c r="AD49" s="826"/>
      <c r="AE49" s="826"/>
      <c r="AF49" s="826"/>
      <c r="AG49" s="826"/>
      <c r="AH49" s="826"/>
      <c r="AI49" s="826"/>
      <c r="AJ49" s="826"/>
      <c r="AK49" s="826"/>
      <c r="AL49" s="826"/>
      <c r="AM49" s="826"/>
      <c r="AN49" s="826"/>
      <c r="AO49" s="826"/>
      <c r="AP49" s="826"/>
      <c r="AQ49" s="826"/>
      <c r="AR49" s="826"/>
    </row>
    <row r="50" spans="3:44" x14ac:dyDescent="0.2">
      <c r="C50" s="16"/>
      <c r="D50" s="16"/>
    </row>
    <row r="51" spans="3:44" x14ac:dyDescent="0.2">
      <c r="C51" s="16"/>
      <c r="D51" s="16"/>
    </row>
  </sheetData>
  <sheetProtection formatCells="0" formatColumns="0" formatRows="0" insertColumns="0"/>
  <customSheetViews>
    <customSheetView guid="{F9B2AFCD-706F-4A95-97DA-6EDAA648AEE9}" showPageBreaks="1" printArea="1" showRuler="0" topLeftCell="A4">
      <selection activeCell="A19" sqref="A19:IV20"/>
      <rowBreaks count="1" manualBreakCount="1">
        <brk id="20" max="16383" man="1"/>
      </rowBreaks>
      <pageMargins left="0.2" right="0.21" top="0.98402777777777783" bottom="0.98402777777777772" header="0.51180555555555562" footer="0.5"/>
      <printOptions horizontalCentered="1"/>
      <pageSetup paperSize="9" scale="90" firstPageNumber="0" orientation="landscape" horizontalDpi="300" verticalDpi="300" r:id="rId1"/>
      <headerFooter alignWithMargins="0">
        <oddFooter>&amp;C&amp;8UNSD/UNEP Questionnaire 2008 on Environment Statistics - Waste Section - p.&amp;P</oddFooter>
      </headerFooter>
    </customSheetView>
  </customSheetViews>
  <mergeCells count="33">
    <mergeCell ref="D19:AO19"/>
    <mergeCell ref="D20:AP20"/>
    <mergeCell ref="D30:AR30"/>
    <mergeCell ref="D43:AR43"/>
    <mergeCell ref="D36:AR36"/>
    <mergeCell ref="D37:AR37"/>
    <mergeCell ref="D38:AR38"/>
    <mergeCell ref="D39:AR39"/>
    <mergeCell ref="D40:AR40"/>
    <mergeCell ref="D41:AR41"/>
    <mergeCell ref="D42:AR42"/>
    <mergeCell ref="D32:AR32"/>
    <mergeCell ref="D33:AR33"/>
    <mergeCell ref="D34:AR34"/>
    <mergeCell ref="D35:AR35"/>
    <mergeCell ref="AV1:CA1"/>
    <mergeCell ref="D31:AR31"/>
    <mergeCell ref="D29:AR29"/>
    <mergeCell ref="AY5:AZ5"/>
    <mergeCell ref="D27:AR27"/>
    <mergeCell ref="D26:AR26"/>
    <mergeCell ref="D22:AO22"/>
    <mergeCell ref="AT7:BY7"/>
    <mergeCell ref="D28:AR28"/>
    <mergeCell ref="D21:AP21"/>
    <mergeCell ref="C1:E1"/>
    <mergeCell ref="C4:AO4"/>
    <mergeCell ref="D48:AR48"/>
    <mergeCell ref="D49:AR49"/>
    <mergeCell ref="D44:AR44"/>
    <mergeCell ref="D45:AR45"/>
    <mergeCell ref="D46:AR46"/>
    <mergeCell ref="D47:AR47"/>
  </mergeCells>
  <phoneticPr fontId="19" type="noConversion"/>
  <conditionalFormatting sqref="AN16 F16 J16 L16 N16 P16 R16 T16 V16 AJ16 AB16 H16 AP16 AF16 AL16 AH16 X16 Z16">
    <cfRule type="cellIs" dxfId="36" priority="3" stopIfTrue="1" operator="lessThan">
      <formula>F9+F10+F11+F12+F13+F14+F15</formula>
    </cfRule>
  </conditionalFormatting>
  <conditionalFormatting sqref="AY23 BC23 BA23 AW23 BI23 BS23 BQ23 BO23 BM23 BK23 BE23 BG23 CG23 CE23 CC23 CA23 BY23 BU23 BW23">
    <cfRule type="cellIs" dxfId="35" priority="13" stopIfTrue="1" operator="equal">
      <formula>0</formula>
    </cfRule>
  </conditionalFormatting>
  <conditionalFormatting sqref="BW9:BW16 BU9:BU16 BS9:BS16 BQ9:BQ16 BO9:BO16 BM9:BM16 BK9:BK16 BI9:BI16 BG9:BG16 BE9:BE16 BC9:BC16 BA9:BA16 CG9:CG16 CC9:CC16 CE9:CE16 BY9:BY16 CA9:CA16">
    <cfRule type="cellIs" dxfId="34" priority="14" stopIfTrue="1" operator="equal">
      <formula>"&gt; 25%"</formula>
    </cfRule>
  </conditionalFormatting>
  <conditionalFormatting sqref="BI24 AY24 BA24 BC24 BY24 BG24 BE24 BK24 BM24 BO24 BQ24 BS24 AW24 BW24 CG24 CE24 CC24 CA24 BU24">
    <cfRule type="cellIs" dxfId="33" priority="15" stopIfTrue="1" operator="equal">
      <formula>"&lt;&gt;"</formula>
    </cfRule>
  </conditionalFormatting>
  <conditionalFormatting sqref="AY9:AY16">
    <cfRule type="cellIs" dxfId="32" priority="16" stopIfTrue="1" operator="equal">
      <formula>"&gt; 100%"</formula>
    </cfRule>
  </conditionalFormatting>
  <conditionalFormatting sqref="AW22 AY22 BA22 BC22 BE22 BG22 BI22 BK22 BM22 BO22 BQ22 BS22 BU22 BW22 CG22 CE22 CC22 BY22 CA22">
    <cfRule type="cellIs" dxfId="31" priority="17" stopIfTrue="1" operator="equal">
      <formula>"&lt;&gt;"</formula>
    </cfRule>
    <cfRule type="cellIs" dxfId="30" priority="18" stopIfTrue="1" operator="equal">
      <formula xml:space="preserve"> "8&lt;9"</formula>
    </cfRule>
  </conditionalFormatting>
  <conditionalFormatting sqref="AD16">
    <cfRule type="cellIs" dxfId="29" priority="26" stopIfTrue="1" operator="lessThan">
      <formula>AD9+AD10+AD11+AD12+AD13+AD14+AD15</formula>
    </cfRule>
  </conditionalFormatting>
  <printOptions horizontalCentered="1"/>
  <pageMargins left="0.45972222222222225" right="0.57013888888888886" top="0.82" bottom="0.98402777777777772" header="0.51180555555555562" footer="0.5"/>
  <pageSetup paperSize="9" scale="89" firstPageNumber="0" orientation="landscape" horizontalDpi="300" verticalDpi="300" r:id="rId2"/>
  <headerFooter alignWithMargins="0">
    <oddFooter>&amp;C&amp;8UNSD/UNEP Questionnaire 2013 on Environment Statistics - Waste Section - p.&amp;P</oddFooter>
  </headerFooter>
  <rowBreaks count="1" manualBreakCount="1">
    <brk id="22" max="16383" man="1"/>
  </rowBreaks>
  <ignoredErrors>
    <ignoredError sqref="AW22:BY22 CC22 CA22 CE22 CG22" formulaRange="1"/>
    <ignoredError sqref="AW23:AX23 AY23 BA23 BC23 BE23 BG23 BI23 BK23 BM23 BO23 BQ23 BS23 BU23 BW23 BY23 CA23 CC23 CE23 CG23" evalError="1"/>
  </ignoredError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V60"/>
  <sheetViews>
    <sheetView showGridLines="0" topLeftCell="C1" zoomScale="85" zoomScaleNormal="85" zoomScaleSheetLayoutView="100" workbookViewId="0">
      <selection activeCell="T9" sqref="T9"/>
    </sheetView>
  </sheetViews>
  <sheetFormatPr defaultRowHeight="12.75" x14ac:dyDescent="0.2"/>
  <cols>
    <col min="1" max="1" width="5.5703125" style="476" hidden="1" customWidth="1"/>
    <col min="2" max="2" width="5" style="476" hidden="1" customWidth="1"/>
    <col min="3" max="3" width="9.42578125" customWidth="1"/>
    <col min="4" max="4" width="31.5703125" customWidth="1"/>
    <col min="5" max="5" width="8.28515625" customWidth="1"/>
    <col min="6" max="6" width="6.85546875" style="150" hidden="1" customWidth="1"/>
    <col min="7" max="7" width="1.7109375" style="162" hidden="1" customWidth="1"/>
    <col min="8" max="8" width="6.85546875" style="150" hidden="1" customWidth="1"/>
    <col min="9" max="9" width="1.7109375" style="162" hidden="1" customWidth="1"/>
    <col min="10" max="10" width="6.85546875" style="150" hidden="1" customWidth="1"/>
    <col min="11" max="11" width="1.7109375" style="162" hidden="1" customWidth="1"/>
    <col min="12" max="12" width="6.85546875" style="150" hidden="1" customWidth="1"/>
    <col min="13" max="13" width="1.7109375" style="162" hidden="1" customWidth="1"/>
    <col min="14" max="14" width="6.85546875" style="150" hidden="1" customWidth="1"/>
    <col min="15" max="15" width="1.7109375" style="162" hidden="1" customWidth="1"/>
    <col min="16" max="16" width="6.85546875" style="150" hidden="1" customWidth="1"/>
    <col min="17" max="17" width="1.7109375" style="162" hidden="1" customWidth="1"/>
    <col min="18" max="18" width="6.85546875" style="150" hidden="1" customWidth="1"/>
    <col min="19" max="19" width="1.7109375" style="162" hidden="1" customWidth="1"/>
    <col min="20" max="20" width="6.85546875" style="150" customWidth="1"/>
    <col min="21" max="21" width="1.7109375" style="755" customWidth="1"/>
    <col min="22" max="22" width="6.85546875" style="150" customWidth="1"/>
    <col min="23" max="23" width="1.7109375" style="755" customWidth="1"/>
    <col min="24" max="24" width="6.85546875" style="150" customWidth="1"/>
    <col min="25" max="25" width="1.7109375" style="755" customWidth="1"/>
    <col min="26" max="26" width="6.85546875" style="150" customWidth="1"/>
    <col min="27" max="27" width="1.7109375" style="755" customWidth="1"/>
    <col min="28" max="28" width="6.85546875" style="150" customWidth="1"/>
    <col min="29" max="29" width="1.7109375" style="755" customWidth="1"/>
    <col min="30" max="30" width="6.85546875" style="162" customWidth="1"/>
    <col min="31" max="31" width="1.7109375" style="755" customWidth="1"/>
    <col min="32" max="32" width="6.85546875" style="162" customWidth="1"/>
    <col min="33" max="33" width="1.7109375" style="755" customWidth="1"/>
    <col min="34" max="34" width="6.85546875" style="150" customWidth="1"/>
    <col min="35" max="35" width="1.7109375" style="755" customWidth="1"/>
    <col min="36" max="36" width="6.85546875" style="150" customWidth="1"/>
    <col min="37" max="37" width="1.7109375" style="755" customWidth="1"/>
    <col min="38" max="38" width="6.85546875" style="162" customWidth="1"/>
    <col min="39" max="39" width="1.7109375" style="755" customWidth="1"/>
    <col min="40" max="40" width="6.85546875" style="162" customWidth="1"/>
    <col min="41" max="41" width="1.7109375" style="755" customWidth="1"/>
    <col min="42" max="42" width="6.85546875" style="150" customWidth="1"/>
    <col min="43" max="43" width="1.7109375" style="755" customWidth="1"/>
    <col min="44" max="44" width="0.28515625" style="162" customWidth="1"/>
    <col min="45" max="45" width="3.28515625" customWidth="1"/>
    <col min="46" max="46" width="5.28515625" style="329" customWidth="1"/>
    <col min="47" max="47" width="42.5703125" style="329" customWidth="1"/>
    <col min="48" max="48" width="8" style="329" customWidth="1"/>
    <col min="49" max="49" width="6.42578125" style="329" customWidth="1"/>
    <col min="50" max="50" width="2.28515625" style="329" customWidth="1"/>
    <col min="51" max="51" width="6.42578125" style="329" customWidth="1"/>
    <col min="52" max="52" width="1.42578125" style="329" customWidth="1"/>
    <col min="53" max="53" width="5.85546875" style="378" customWidth="1"/>
    <col min="54" max="54" width="1.7109375" style="379" customWidth="1"/>
    <col min="55" max="55" width="5.85546875" style="378" customWidth="1"/>
    <col min="56" max="56" width="1.7109375" style="379" customWidth="1"/>
    <col min="57" max="57" width="5.85546875" style="378" customWidth="1"/>
    <col min="58" max="58" width="1.7109375" style="379" customWidth="1"/>
    <col min="59" max="59" width="5.85546875" style="378" customWidth="1"/>
    <col min="60" max="60" width="1.7109375" style="379" customWidth="1"/>
    <col min="61" max="61" width="5.85546875" style="378" customWidth="1"/>
    <col min="62" max="62" width="1.7109375" style="379" customWidth="1"/>
    <col min="63" max="63" width="5.85546875" style="378" customWidth="1"/>
    <col min="64" max="64" width="1.7109375" style="379" customWidth="1"/>
    <col min="65" max="65" width="5.85546875" style="378" customWidth="1"/>
    <col min="66" max="66" width="1.7109375" style="379" customWidth="1"/>
    <col min="67" max="67" width="5.85546875" style="378" customWidth="1"/>
    <col min="68" max="68" width="1.7109375" style="379" customWidth="1"/>
    <col min="69" max="69" width="5.85546875" style="378" customWidth="1"/>
    <col min="70" max="70" width="1.7109375" style="379" customWidth="1"/>
    <col min="71" max="71" width="5.85546875" style="378" customWidth="1"/>
    <col min="72" max="72" width="1.7109375" style="379" customWidth="1"/>
    <col min="73" max="73" width="5.85546875" style="378" customWidth="1"/>
    <col min="74" max="74" width="1.7109375" style="379" customWidth="1"/>
    <col min="75" max="75" width="5.85546875" style="378" customWidth="1"/>
    <col min="76" max="76" width="1.7109375" style="379" customWidth="1"/>
    <col min="77" max="77" width="5.85546875" style="329" customWidth="1"/>
    <col min="78" max="78" width="1.7109375" style="329" customWidth="1"/>
    <col min="79" max="79" width="5.85546875" style="329" customWidth="1"/>
    <col min="80" max="80" width="1.7109375" style="329" customWidth="1"/>
    <col min="81" max="81" width="5.85546875" style="378" customWidth="1"/>
    <col min="82" max="82" width="1.7109375" style="379" customWidth="1"/>
    <col min="83" max="83" width="5.85546875" style="329" customWidth="1"/>
    <col min="84" max="84" width="1.7109375" style="329" customWidth="1"/>
    <col min="85" max="85" width="5.85546875" style="329" customWidth="1"/>
    <col min="86" max="86" width="1.7109375" style="329" customWidth="1"/>
  </cols>
  <sheetData>
    <row r="1" spans="1:87" ht="16.5" customHeight="1" x14ac:dyDescent="0.25">
      <c r="B1" s="476">
        <v>0</v>
      </c>
      <c r="C1" s="844" t="s">
        <v>83</v>
      </c>
      <c r="D1" s="844"/>
      <c r="E1" s="844"/>
      <c r="F1" s="146"/>
      <c r="G1" s="156"/>
      <c r="H1" s="146"/>
      <c r="I1" s="156"/>
      <c r="J1" s="146"/>
      <c r="K1" s="156"/>
      <c r="L1" s="146"/>
      <c r="M1" s="156"/>
      <c r="N1" s="146"/>
      <c r="O1" s="156"/>
      <c r="P1" s="146"/>
      <c r="Q1" s="156"/>
      <c r="R1" s="146"/>
      <c r="S1" s="156"/>
      <c r="T1" s="146"/>
      <c r="U1" s="750"/>
      <c r="V1" s="146"/>
      <c r="W1" s="750"/>
      <c r="X1" s="146"/>
      <c r="Y1" s="750"/>
      <c r="Z1" s="146"/>
      <c r="AA1" s="750"/>
      <c r="AB1" s="146"/>
      <c r="AC1" s="750"/>
      <c r="AD1" s="156"/>
      <c r="AE1" s="750"/>
      <c r="AF1" s="156"/>
      <c r="AG1" s="750"/>
      <c r="AH1" s="146"/>
      <c r="AI1" s="759"/>
      <c r="AJ1" s="146"/>
      <c r="AK1" s="759"/>
      <c r="AL1" s="163"/>
      <c r="AM1" s="759"/>
      <c r="AN1" s="163"/>
      <c r="AO1" s="759"/>
      <c r="AP1" s="146"/>
      <c r="AQ1" s="759"/>
      <c r="AR1" s="163"/>
      <c r="AS1" s="1"/>
      <c r="AT1" s="482" t="s">
        <v>200</v>
      </c>
      <c r="BA1" s="360"/>
      <c r="BB1" s="361"/>
      <c r="BC1" s="360"/>
      <c r="BD1" s="361"/>
      <c r="BE1" s="360"/>
      <c r="BF1" s="361"/>
      <c r="BG1" s="360"/>
      <c r="BH1" s="361"/>
      <c r="BI1" s="360"/>
      <c r="BJ1" s="361"/>
      <c r="BK1" s="360"/>
      <c r="BL1" s="361"/>
      <c r="BM1" s="360"/>
      <c r="BN1" s="361"/>
      <c r="BO1" s="360"/>
      <c r="BP1" s="361"/>
      <c r="BQ1" s="360"/>
      <c r="BR1" s="361"/>
      <c r="BS1" s="360"/>
      <c r="BT1" s="361"/>
      <c r="BU1" s="360"/>
      <c r="BV1" s="362"/>
      <c r="BW1" s="360"/>
      <c r="BX1" s="362"/>
      <c r="BY1" s="328"/>
      <c r="CC1" s="360"/>
      <c r="CD1" s="362"/>
      <c r="CE1" s="328"/>
    </row>
    <row r="2" spans="1:87" x14ac:dyDescent="0.2">
      <c r="C2" s="62"/>
      <c r="D2" s="64"/>
      <c r="E2" s="65"/>
      <c r="F2" s="147"/>
      <c r="G2" s="157"/>
      <c r="H2" s="147"/>
      <c r="I2" s="157"/>
      <c r="J2" s="147"/>
      <c r="K2" s="157"/>
      <c r="L2" s="147"/>
      <c r="M2" s="157"/>
      <c r="N2" s="147"/>
      <c r="O2" s="157"/>
      <c r="P2" s="147"/>
      <c r="Q2" s="157"/>
      <c r="R2" s="147"/>
      <c r="S2" s="157"/>
      <c r="T2" s="147"/>
      <c r="U2" s="751"/>
      <c r="V2" s="147"/>
      <c r="W2" s="751"/>
      <c r="X2" s="147"/>
      <c r="Y2" s="751"/>
      <c r="Z2" s="147"/>
      <c r="AA2" s="751"/>
      <c r="AB2" s="147"/>
      <c r="AC2" s="751"/>
      <c r="AD2" s="157"/>
      <c r="AE2" s="751"/>
      <c r="AF2" s="157"/>
      <c r="AG2" s="751"/>
      <c r="AH2" s="147"/>
      <c r="AI2" s="760"/>
      <c r="AJ2" s="147"/>
      <c r="AK2" s="760"/>
      <c r="AL2" s="164"/>
      <c r="AM2" s="760"/>
      <c r="AN2" s="164"/>
      <c r="AO2" s="760"/>
      <c r="AP2" s="147"/>
      <c r="AQ2" s="760"/>
      <c r="AR2" s="164"/>
      <c r="BA2" s="363"/>
      <c r="BB2" s="364"/>
      <c r="BC2" s="363"/>
      <c r="BD2" s="364"/>
      <c r="BE2" s="363"/>
      <c r="BF2" s="364"/>
      <c r="BG2" s="363"/>
      <c r="BH2" s="364"/>
      <c r="BI2" s="363"/>
      <c r="BJ2" s="364"/>
      <c r="BK2" s="363"/>
      <c r="BL2" s="364"/>
      <c r="BM2" s="363"/>
      <c r="BN2" s="364"/>
      <c r="BO2" s="363"/>
      <c r="BP2" s="364"/>
      <c r="BQ2" s="363"/>
      <c r="BR2" s="364"/>
      <c r="BS2" s="363"/>
      <c r="BT2" s="364"/>
      <c r="BU2" s="363"/>
      <c r="BV2" s="364"/>
      <c r="BW2" s="363"/>
      <c r="BX2" s="364"/>
      <c r="BY2" s="328"/>
      <c r="CC2" s="363"/>
      <c r="CD2" s="364"/>
      <c r="CE2" s="328"/>
    </row>
    <row r="3" spans="1:87" s="11" customFormat="1" ht="17.25" customHeight="1" x14ac:dyDescent="0.25">
      <c r="A3" s="476"/>
      <c r="B3" s="476">
        <v>426</v>
      </c>
      <c r="C3" s="285" t="s">
        <v>121</v>
      </c>
      <c r="D3" s="676" t="s">
        <v>306</v>
      </c>
      <c r="E3" s="674"/>
      <c r="F3" s="290"/>
      <c r="G3" s="291"/>
      <c r="H3" s="292"/>
      <c r="I3" s="291"/>
      <c r="J3" s="292"/>
      <c r="K3" s="291"/>
      <c r="L3" s="292"/>
      <c r="M3" s="291"/>
      <c r="N3" s="292"/>
      <c r="O3" s="291"/>
      <c r="P3" s="290"/>
      <c r="Q3" s="291"/>
      <c r="R3" s="290"/>
      <c r="S3" s="291"/>
      <c r="T3" s="290"/>
      <c r="U3" s="724"/>
      <c r="V3" s="285" t="s">
        <v>122</v>
      </c>
      <c r="W3" s="286"/>
      <c r="X3" s="287"/>
      <c r="Y3" s="286"/>
      <c r="Z3" s="288"/>
      <c r="AA3" s="286"/>
      <c r="AB3" s="287"/>
      <c r="AC3" s="288"/>
      <c r="AD3" s="287"/>
      <c r="AE3" s="286"/>
      <c r="AF3" s="287"/>
      <c r="AG3" s="286"/>
      <c r="AH3" s="289"/>
      <c r="AI3" s="745"/>
      <c r="AJ3" s="142"/>
      <c r="AK3" s="745"/>
      <c r="AL3" s="142"/>
      <c r="AM3" s="745"/>
      <c r="AN3" s="142"/>
      <c r="AO3" s="745"/>
      <c r="AP3" s="289"/>
      <c r="AQ3" s="745"/>
      <c r="AR3" s="299"/>
      <c r="AS3" s="14"/>
      <c r="AT3" s="605" t="s">
        <v>210</v>
      </c>
      <c r="AU3" s="608"/>
      <c r="AV3" s="346"/>
      <c r="AW3" s="347"/>
      <c r="AX3" s="488"/>
      <c r="AY3" s="488"/>
      <c r="AZ3" s="488"/>
      <c r="BA3" s="488"/>
      <c r="BB3" s="326"/>
      <c r="BC3" s="326"/>
      <c r="BD3" s="326"/>
      <c r="BE3" s="326"/>
      <c r="BF3" s="326"/>
      <c r="BG3" s="326"/>
      <c r="BH3" s="348"/>
      <c r="BI3" s="347"/>
      <c r="BJ3" s="347"/>
      <c r="BK3" s="347"/>
      <c r="BL3" s="347"/>
      <c r="BM3" s="347"/>
      <c r="BN3" s="347"/>
      <c r="BO3" s="348"/>
      <c r="BP3" s="348"/>
      <c r="BQ3" s="348"/>
      <c r="BR3" s="347"/>
      <c r="BS3" s="347"/>
      <c r="BT3" s="347"/>
      <c r="BU3" s="347"/>
      <c r="BV3" s="347"/>
      <c r="BW3" s="347"/>
      <c r="BX3" s="347"/>
      <c r="BY3" s="347"/>
      <c r="BZ3" s="345"/>
      <c r="CA3" s="345"/>
      <c r="CB3" s="345"/>
      <c r="CC3" s="347"/>
      <c r="CD3" s="347"/>
      <c r="CE3" s="347"/>
      <c r="CF3" s="345"/>
      <c r="CG3" s="345"/>
      <c r="CH3" s="345"/>
      <c r="CI3" s="139"/>
    </row>
    <row r="4" spans="1:87" s="11" customFormat="1" ht="3.75" customHeight="1" x14ac:dyDescent="0.25">
      <c r="A4" s="476"/>
      <c r="B4" s="476"/>
      <c r="C4" s="504"/>
      <c r="D4" s="505"/>
      <c r="E4" s="506"/>
      <c r="F4" s="290"/>
      <c r="G4" s="291"/>
      <c r="H4" s="292"/>
      <c r="I4" s="291"/>
      <c r="J4" s="292"/>
      <c r="K4" s="291"/>
      <c r="L4" s="292"/>
      <c r="M4" s="291"/>
      <c r="N4" s="292"/>
      <c r="O4" s="291"/>
      <c r="P4" s="290"/>
      <c r="Q4" s="291"/>
      <c r="R4" s="290"/>
      <c r="S4" s="291"/>
      <c r="T4" s="290"/>
      <c r="U4" s="724"/>
      <c r="V4" s="504"/>
      <c r="W4" s="291"/>
      <c r="X4" s="290"/>
      <c r="Y4" s="291"/>
      <c r="Z4" s="292"/>
      <c r="AA4" s="291"/>
      <c r="AB4" s="290"/>
      <c r="AC4" s="291"/>
      <c r="AD4" s="290"/>
      <c r="AE4" s="291"/>
      <c r="AF4" s="290"/>
      <c r="AG4" s="291"/>
      <c r="AH4" s="507"/>
      <c r="AI4" s="761"/>
      <c r="AJ4" s="2"/>
      <c r="AK4" s="761"/>
      <c r="AL4" s="2"/>
      <c r="AM4" s="761"/>
      <c r="AN4" s="2"/>
      <c r="AO4" s="761"/>
      <c r="AP4" s="507"/>
      <c r="AQ4" s="761"/>
      <c r="AR4" s="299"/>
      <c r="AS4" s="14"/>
      <c r="AT4" s="605"/>
      <c r="AU4" s="608"/>
      <c r="AV4" s="346"/>
      <c r="AW4" s="347"/>
      <c r="AX4" s="488"/>
      <c r="AY4" s="488"/>
      <c r="AZ4" s="488"/>
      <c r="BA4" s="488"/>
      <c r="BB4" s="326"/>
      <c r="BC4" s="326"/>
      <c r="BD4" s="326"/>
      <c r="BE4" s="326"/>
      <c r="BF4" s="326"/>
      <c r="BG4" s="326"/>
      <c r="BH4" s="348"/>
      <c r="BI4" s="347"/>
      <c r="BJ4" s="347"/>
      <c r="BK4" s="347"/>
      <c r="BL4" s="347"/>
      <c r="BM4" s="347"/>
      <c r="BN4" s="347"/>
      <c r="BO4" s="348"/>
      <c r="BP4" s="348"/>
      <c r="BQ4" s="348"/>
      <c r="BR4" s="347"/>
      <c r="BS4" s="347"/>
      <c r="BT4" s="347"/>
      <c r="BU4" s="347"/>
      <c r="BV4" s="347"/>
      <c r="BW4" s="347"/>
      <c r="BX4" s="347"/>
      <c r="BY4" s="347"/>
      <c r="BZ4" s="345"/>
      <c r="CA4" s="345"/>
      <c r="CB4" s="345"/>
      <c r="CC4" s="347"/>
      <c r="CD4" s="347"/>
      <c r="CE4" s="347"/>
      <c r="CF4" s="345"/>
      <c r="CG4" s="345"/>
      <c r="CH4" s="345"/>
      <c r="CI4" s="139"/>
    </row>
    <row r="5" spans="1:87" ht="4.5" customHeight="1" x14ac:dyDescent="0.2">
      <c r="C5" s="71"/>
      <c r="D5" s="71"/>
      <c r="E5" s="71"/>
      <c r="F5" s="152"/>
      <c r="G5" s="158"/>
      <c r="H5" s="152"/>
      <c r="I5" s="158"/>
      <c r="J5" s="152"/>
      <c r="K5" s="158"/>
      <c r="L5" s="152"/>
      <c r="M5" s="158"/>
      <c r="N5" s="152"/>
      <c r="O5" s="158"/>
      <c r="P5" s="152"/>
      <c r="Q5" s="158"/>
      <c r="R5" s="152"/>
      <c r="S5" s="158"/>
      <c r="T5" s="152"/>
      <c r="U5" s="752"/>
      <c r="V5" s="152"/>
      <c r="W5" s="752"/>
      <c r="X5" s="152"/>
      <c r="Y5" s="752"/>
      <c r="Z5" s="152"/>
      <c r="AA5" s="752"/>
      <c r="AB5" s="152"/>
      <c r="AC5" s="752"/>
      <c r="AD5" s="158"/>
      <c r="AE5" s="752"/>
      <c r="AF5" s="158"/>
      <c r="AG5" s="752"/>
      <c r="AH5" s="152"/>
      <c r="AI5" s="762"/>
      <c r="AJ5" s="152"/>
      <c r="AK5" s="762"/>
      <c r="AL5" s="165"/>
      <c r="AM5" s="762"/>
      <c r="AN5" s="165"/>
      <c r="AO5" s="762"/>
      <c r="AP5" s="152"/>
      <c r="AQ5" s="762"/>
      <c r="AR5" s="165"/>
      <c r="AS5" s="14"/>
      <c r="AT5" s="605"/>
      <c r="AU5" s="605"/>
      <c r="BA5" s="369"/>
      <c r="BB5" s="370"/>
      <c r="BC5" s="369"/>
      <c r="BD5" s="370"/>
      <c r="BE5" s="369"/>
      <c r="BF5" s="370"/>
      <c r="BG5" s="369"/>
      <c r="BH5" s="370"/>
      <c r="BI5" s="369"/>
      <c r="BJ5" s="370"/>
      <c r="BK5" s="369"/>
      <c r="BL5" s="370"/>
      <c r="BM5" s="369"/>
      <c r="BN5" s="370"/>
      <c r="BO5" s="369"/>
      <c r="BP5" s="370"/>
      <c r="BQ5" s="369"/>
      <c r="BR5" s="370"/>
      <c r="BS5" s="369"/>
      <c r="BT5" s="370"/>
      <c r="BU5" s="369"/>
      <c r="BV5" s="370"/>
      <c r="BW5" s="369"/>
      <c r="BX5" s="370"/>
      <c r="BY5" s="345"/>
      <c r="BZ5" s="344"/>
      <c r="CA5" s="344"/>
      <c r="CB5" s="344"/>
      <c r="CC5" s="369"/>
      <c r="CD5" s="370"/>
      <c r="CE5" s="345"/>
      <c r="CF5" s="344"/>
      <c r="CG5" s="344"/>
      <c r="CH5" s="344"/>
      <c r="CI5" s="11"/>
    </row>
    <row r="6" spans="1:87" ht="18.75" customHeight="1" x14ac:dyDescent="0.25">
      <c r="B6" s="713">
        <v>165</v>
      </c>
      <c r="C6" s="853" t="s">
        <v>185</v>
      </c>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3"/>
      <c r="AL6" s="248"/>
      <c r="AM6" s="765"/>
      <c r="AN6" s="248"/>
      <c r="AO6" s="765"/>
      <c r="AP6" s="248"/>
      <c r="AQ6" s="765"/>
      <c r="AR6" s="226"/>
      <c r="AS6" s="15"/>
      <c r="AT6" s="609" t="s">
        <v>30</v>
      </c>
      <c r="AU6" s="605"/>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CC6" s="328"/>
      <c r="CD6" s="328"/>
      <c r="CE6" s="328"/>
    </row>
    <row r="7" spans="1:87" ht="14.25" customHeight="1" x14ac:dyDescent="0.2">
      <c r="F7" s="179"/>
      <c r="G7" s="209"/>
      <c r="H7" s="186"/>
      <c r="I7" s="209"/>
      <c r="J7" s="186"/>
      <c r="K7" s="209"/>
      <c r="L7" s="186"/>
      <c r="M7" s="209"/>
      <c r="N7" s="186"/>
      <c r="O7" s="209"/>
      <c r="P7" s="186"/>
      <c r="Q7" s="209"/>
      <c r="S7" s="294"/>
      <c r="T7" s="470" t="s">
        <v>202</v>
      </c>
      <c r="U7" s="698"/>
      <c r="V7" s="699"/>
      <c r="W7" s="698"/>
      <c r="X7" s="699"/>
      <c r="Y7" s="698"/>
      <c r="Z7" s="700"/>
      <c r="AA7" s="294"/>
      <c r="AC7" s="294"/>
      <c r="AD7" s="295"/>
      <c r="AE7" s="296" t="s">
        <v>192</v>
      </c>
      <c r="AF7" s="297"/>
      <c r="AG7" s="294"/>
      <c r="AH7" s="298"/>
      <c r="AI7" s="746"/>
      <c r="AJ7" s="15"/>
      <c r="AK7" s="749"/>
      <c r="AL7" s="456"/>
      <c r="AM7" s="749"/>
      <c r="AN7" s="456"/>
      <c r="AP7" s="298"/>
      <c r="AQ7" s="746"/>
      <c r="AR7" s="219"/>
      <c r="AS7" s="2"/>
      <c r="AT7" s="604" t="s">
        <v>227</v>
      </c>
      <c r="AU7" s="605"/>
      <c r="AX7" s="330"/>
      <c r="AY7" s="331"/>
      <c r="AZ7" s="331"/>
      <c r="BA7" s="332"/>
      <c r="BB7" s="333"/>
      <c r="BC7" s="333"/>
      <c r="BD7" s="333"/>
      <c r="BE7" s="333"/>
      <c r="BF7" s="333"/>
      <c r="BG7" s="333"/>
      <c r="BH7" s="333"/>
      <c r="BI7" s="333"/>
      <c r="BJ7" s="333"/>
      <c r="BK7" s="333"/>
      <c r="BL7" s="333"/>
      <c r="BM7" s="333"/>
      <c r="BN7" s="333"/>
      <c r="BO7" s="333"/>
      <c r="BP7" s="333"/>
      <c r="BQ7" s="333"/>
      <c r="BR7" s="324"/>
      <c r="BS7" s="324"/>
      <c r="BT7" s="324"/>
      <c r="BU7" s="324"/>
      <c r="BV7" s="329"/>
      <c r="BW7" s="324"/>
      <c r="BX7" s="329"/>
      <c r="BY7" s="324"/>
      <c r="CC7" s="324"/>
      <c r="CD7" s="329"/>
      <c r="CE7" s="324"/>
    </row>
    <row r="8" spans="1:87" s="101" customFormat="1" ht="25.5" customHeight="1" x14ac:dyDescent="0.2">
      <c r="A8" s="484"/>
      <c r="B8" s="710">
        <v>2</v>
      </c>
      <c r="C8" s="709" t="s">
        <v>123</v>
      </c>
      <c r="D8" s="242" t="s">
        <v>124</v>
      </c>
      <c r="E8" s="242" t="s">
        <v>125</v>
      </c>
      <c r="F8" s="243">
        <v>1990</v>
      </c>
      <c r="G8" s="244"/>
      <c r="H8" s="243">
        <v>1995</v>
      </c>
      <c r="I8" s="244"/>
      <c r="J8" s="243">
        <v>1996</v>
      </c>
      <c r="K8" s="244"/>
      <c r="L8" s="243">
        <v>1997</v>
      </c>
      <c r="M8" s="244"/>
      <c r="N8" s="243">
        <v>1998</v>
      </c>
      <c r="O8" s="244"/>
      <c r="P8" s="243">
        <v>1999</v>
      </c>
      <c r="Q8" s="244"/>
      <c r="R8" s="243">
        <v>2000</v>
      </c>
      <c r="S8" s="244"/>
      <c r="T8" s="243">
        <v>2001</v>
      </c>
      <c r="U8" s="753"/>
      <c r="V8" s="243">
        <v>2002</v>
      </c>
      <c r="W8" s="753"/>
      <c r="X8" s="243">
        <v>2003</v>
      </c>
      <c r="Y8" s="753"/>
      <c r="Z8" s="243">
        <v>2004</v>
      </c>
      <c r="AA8" s="753"/>
      <c r="AB8" s="243">
        <v>2005</v>
      </c>
      <c r="AC8" s="753"/>
      <c r="AD8" s="243">
        <v>2006</v>
      </c>
      <c r="AE8" s="753"/>
      <c r="AF8" s="243">
        <v>2007</v>
      </c>
      <c r="AG8" s="753"/>
      <c r="AH8" s="657">
        <v>2008</v>
      </c>
      <c r="AI8" s="763"/>
      <c r="AJ8" s="657">
        <v>2009</v>
      </c>
      <c r="AK8" s="753"/>
      <c r="AL8" s="657">
        <v>2010</v>
      </c>
      <c r="AM8" s="753"/>
      <c r="AN8" s="657">
        <v>2011</v>
      </c>
      <c r="AO8" s="753"/>
      <c r="AP8" s="657">
        <v>2012</v>
      </c>
      <c r="AQ8" s="763"/>
      <c r="AR8" s="313"/>
      <c r="AS8" s="315"/>
      <c r="AT8" s="74" t="s">
        <v>123</v>
      </c>
      <c r="AU8" s="74" t="s">
        <v>124</v>
      </c>
      <c r="AV8" s="74" t="s">
        <v>125</v>
      </c>
      <c r="AW8" s="243">
        <v>1990</v>
      </c>
      <c r="AX8" s="244"/>
      <c r="AY8" s="243">
        <v>1995</v>
      </c>
      <c r="AZ8" s="244"/>
      <c r="BA8" s="243">
        <v>1996</v>
      </c>
      <c r="BB8" s="244"/>
      <c r="BC8" s="243">
        <v>1997</v>
      </c>
      <c r="BD8" s="244"/>
      <c r="BE8" s="243">
        <v>1998</v>
      </c>
      <c r="BF8" s="244"/>
      <c r="BG8" s="243">
        <v>1999</v>
      </c>
      <c r="BH8" s="244"/>
      <c r="BI8" s="243">
        <v>2000</v>
      </c>
      <c r="BJ8" s="244"/>
      <c r="BK8" s="243">
        <v>2001</v>
      </c>
      <c r="BL8" s="244"/>
      <c r="BM8" s="243">
        <v>2002</v>
      </c>
      <c r="BN8" s="244"/>
      <c r="BO8" s="243">
        <v>2003</v>
      </c>
      <c r="BP8" s="244"/>
      <c r="BQ8" s="243">
        <v>2004</v>
      </c>
      <c r="BR8" s="244"/>
      <c r="BS8" s="243">
        <v>2005</v>
      </c>
      <c r="BT8" s="244"/>
      <c r="BU8" s="243">
        <v>2006</v>
      </c>
      <c r="BV8" s="244"/>
      <c r="BW8" s="243">
        <v>2007</v>
      </c>
      <c r="BX8" s="244"/>
      <c r="BY8" s="243">
        <v>2008</v>
      </c>
      <c r="BZ8" s="244"/>
      <c r="CA8" s="243">
        <v>2009</v>
      </c>
      <c r="CB8" s="244"/>
      <c r="CC8" s="243">
        <v>2010</v>
      </c>
      <c r="CD8" s="244"/>
      <c r="CE8" s="243">
        <v>2011</v>
      </c>
      <c r="CF8" s="244"/>
      <c r="CG8" s="243">
        <v>2012</v>
      </c>
      <c r="CH8" s="244"/>
    </row>
    <row r="9" spans="1:87" s="101" customFormat="1" ht="26.25" customHeight="1" x14ac:dyDescent="0.2">
      <c r="A9" s="484"/>
      <c r="B9" s="680">
        <v>2700</v>
      </c>
      <c r="C9" s="247">
        <v>1</v>
      </c>
      <c r="D9" s="671" t="s">
        <v>186</v>
      </c>
      <c r="E9" s="80" t="s">
        <v>133</v>
      </c>
      <c r="F9" s="268"/>
      <c r="G9" s="274"/>
      <c r="H9" s="268"/>
      <c r="I9" s="274"/>
      <c r="J9" s="268"/>
      <c r="K9" s="274"/>
      <c r="L9" s="268"/>
      <c r="M9" s="274"/>
      <c r="N9" s="268"/>
      <c r="O9" s="274"/>
      <c r="P9" s="268"/>
      <c r="Q9" s="274"/>
      <c r="R9" s="268"/>
      <c r="S9" s="274"/>
      <c r="T9" s="268"/>
      <c r="U9" s="274"/>
      <c r="V9" s="268"/>
      <c r="W9" s="274"/>
      <c r="X9" s="268"/>
      <c r="Y9" s="274"/>
      <c r="Z9" s="268"/>
      <c r="AA9" s="274"/>
      <c r="AB9" s="268"/>
      <c r="AC9" s="274"/>
      <c r="AD9" s="268"/>
      <c r="AE9" s="274"/>
      <c r="AF9" s="268"/>
      <c r="AG9" s="274"/>
      <c r="AH9" s="268"/>
      <c r="AI9" s="274"/>
      <c r="AJ9" s="268"/>
      <c r="AK9" s="274"/>
      <c r="AL9" s="581"/>
      <c r="AM9" s="274"/>
      <c r="AN9" s="581"/>
      <c r="AO9" s="274"/>
      <c r="AP9" s="268"/>
      <c r="AQ9" s="274"/>
      <c r="AR9" s="321"/>
      <c r="AS9" s="315"/>
      <c r="AT9" s="371">
        <v>1</v>
      </c>
      <c r="AU9" s="387" t="s">
        <v>186</v>
      </c>
      <c r="AV9" s="275" t="s">
        <v>133</v>
      </c>
      <c r="AW9" s="395">
        <f>F9</f>
        <v>0</v>
      </c>
      <c r="AX9" s="395"/>
      <c r="AY9" s="395">
        <f t="shared" ref="AY9:CA9" si="0">H9</f>
        <v>0</v>
      </c>
      <c r="AZ9" s="395"/>
      <c r="BA9" s="395">
        <f t="shared" si="0"/>
        <v>0</v>
      </c>
      <c r="BB9" s="395"/>
      <c r="BC9" s="395">
        <f t="shared" si="0"/>
        <v>0</v>
      </c>
      <c r="BD9" s="395"/>
      <c r="BE9" s="395">
        <f t="shared" si="0"/>
        <v>0</v>
      </c>
      <c r="BF9" s="395"/>
      <c r="BG9" s="395">
        <f t="shared" si="0"/>
        <v>0</v>
      </c>
      <c r="BH9" s="395"/>
      <c r="BI9" s="395">
        <f t="shared" si="0"/>
        <v>0</v>
      </c>
      <c r="BJ9" s="395"/>
      <c r="BK9" s="395">
        <f t="shared" si="0"/>
        <v>0</v>
      </c>
      <c r="BL9" s="395"/>
      <c r="BM9" s="395">
        <f t="shared" si="0"/>
        <v>0</v>
      </c>
      <c r="BN9" s="395"/>
      <c r="BO9" s="395">
        <f t="shared" si="0"/>
        <v>0</v>
      </c>
      <c r="BP9" s="395"/>
      <c r="BQ9" s="395">
        <f t="shared" si="0"/>
        <v>0</v>
      </c>
      <c r="BR9" s="395"/>
      <c r="BS9" s="395">
        <f t="shared" si="0"/>
        <v>0</v>
      </c>
      <c r="BT9" s="395"/>
      <c r="BU9" s="395">
        <f t="shared" si="0"/>
        <v>0</v>
      </c>
      <c r="BV9" s="395"/>
      <c r="BW9" s="395">
        <f t="shared" si="0"/>
        <v>0</v>
      </c>
      <c r="BX9" s="395"/>
      <c r="BY9" s="395">
        <f t="shared" si="0"/>
        <v>0</v>
      </c>
      <c r="BZ9" s="395"/>
      <c r="CA9" s="395">
        <f t="shared" si="0"/>
        <v>0</v>
      </c>
      <c r="CB9" s="372"/>
      <c r="CC9" s="395">
        <f>AL9</f>
        <v>0</v>
      </c>
      <c r="CD9" s="395"/>
      <c r="CE9" s="395">
        <f>AN9</f>
        <v>0</v>
      </c>
      <c r="CF9" s="395"/>
      <c r="CG9" s="395">
        <f>AP9</f>
        <v>0</v>
      </c>
      <c r="CH9" s="372"/>
    </row>
    <row r="10" spans="1:87" ht="26.25" customHeight="1" x14ac:dyDescent="0.2">
      <c r="B10" s="486">
        <v>2830</v>
      </c>
      <c r="C10" s="80">
        <v>2</v>
      </c>
      <c r="D10" s="672" t="s">
        <v>36</v>
      </c>
      <c r="E10" s="80" t="s">
        <v>133</v>
      </c>
      <c r="F10" s="223"/>
      <c r="G10" s="204"/>
      <c r="H10" s="223"/>
      <c r="I10" s="204"/>
      <c r="J10" s="223"/>
      <c r="K10" s="204"/>
      <c r="L10" s="223"/>
      <c r="M10" s="204"/>
      <c r="N10" s="223"/>
      <c r="O10" s="204"/>
      <c r="P10" s="223"/>
      <c r="Q10" s="204"/>
      <c r="R10" s="223"/>
      <c r="S10" s="204"/>
      <c r="T10" s="223"/>
      <c r="U10" s="204"/>
      <c r="V10" s="223"/>
      <c r="W10" s="204"/>
      <c r="X10" s="223"/>
      <c r="Y10" s="204"/>
      <c r="Z10" s="223"/>
      <c r="AA10" s="204"/>
      <c r="AB10" s="223"/>
      <c r="AC10" s="204"/>
      <c r="AD10" s="580"/>
      <c r="AE10" s="204"/>
      <c r="AF10" s="580"/>
      <c r="AG10" s="204"/>
      <c r="AH10" s="223"/>
      <c r="AI10" s="204"/>
      <c r="AJ10" s="223"/>
      <c r="AK10" s="204"/>
      <c r="AL10" s="580"/>
      <c r="AM10" s="204"/>
      <c r="AN10" s="580"/>
      <c r="AO10" s="204"/>
      <c r="AP10" s="223"/>
      <c r="AQ10" s="204"/>
      <c r="AR10" s="322"/>
      <c r="AS10" s="85"/>
      <c r="AT10" s="275">
        <v>10</v>
      </c>
      <c r="AU10" s="373" t="s">
        <v>206</v>
      </c>
      <c r="AV10" s="275" t="s">
        <v>133</v>
      </c>
      <c r="AW10" s="396">
        <f>F19</f>
        <v>0</v>
      </c>
      <c r="AX10" s="396"/>
      <c r="AY10" s="396">
        <f>H19</f>
        <v>0</v>
      </c>
      <c r="AZ10" s="396"/>
      <c r="BA10" s="396">
        <f>J19</f>
        <v>0</v>
      </c>
      <c r="BB10" s="396"/>
      <c r="BC10" s="396">
        <f>L19</f>
        <v>0</v>
      </c>
      <c r="BD10" s="396"/>
      <c r="BE10" s="396">
        <f>N19</f>
        <v>0</v>
      </c>
      <c r="BF10" s="396"/>
      <c r="BG10" s="396">
        <f>P19</f>
        <v>0</v>
      </c>
      <c r="BH10" s="396"/>
      <c r="BI10" s="396">
        <f>R19</f>
        <v>0</v>
      </c>
      <c r="BJ10" s="396"/>
      <c r="BK10" s="396">
        <f>T19</f>
        <v>0</v>
      </c>
      <c r="BL10" s="396"/>
      <c r="BM10" s="396">
        <f>V19</f>
        <v>0</v>
      </c>
      <c r="BN10" s="396"/>
      <c r="BO10" s="396">
        <f>X19</f>
        <v>0</v>
      </c>
      <c r="BP10" s="396"/>
      <c r="BQ10" s="396">
        <f>Z19</f>
        <v>0</v>
      </c>
      <c r="BR10" s="396"/>
      <c r="BS10" s="396">
        <f>AB19</f>
        <v>0</v>
      </c>
      <c r="BT10" s="396"/>
      <c r="BU10" s="396">
        <f>AD19</f>
        <v>0</v>
      </c>
      <c r="BV10" s="396"/>
      <c r="BW10" s="396">
        <f>AF19</f>
        <v>0</v>
      </c>
      <c r="BX10" s="396"/>
      <c r="BY10" s="396">
        <f>AH19</f>
        <v>0</v>
      </c>
      <c r="BZ10" s="396"/>
      <c r="CA10" s="396">
        <f>AJ19</f>
        <v>0</v>
      </c>
      <c r="CB10" s="375"/>
      <c r="CC10" s="396">
        <f>AL19</f>
        <v>0</v>
      </c>
      <c r="CD10" s="396"/>
      <c r="CE10" s="396">
        <f>AN19</f>
        <v>0</v>
      </c>
      <c r="CF10" s="396"/>
      <c r="CG10" s="396">
        <f>AP19</f>
        <v>0</v>
      </c>
      <c r="CH10" s="375"/>
    </row>
    <row r="11" spans="1:87" ht="21" customHeight="1" x14ac:dyDescent="0.2">
      <c r="B11" s="486">
        <v>1778</v>
      </c>
      <c r="C11" s="76">
        <v>3</v>
      </c>
      <c r="D11" s="672" t="s">
        <v>37</v>
      </c>
      <c r="E11" s="76" t="s">
        <v>133</v>
      </c>
      <c r="F11" s="180"/>
      <c r="G11" s="204"/>
      <c r="H11" s="180"/>
      <c r="I11" s="204"/>
      <c r="J11" s="180"/>
      <c r="K11" s="204"/>
      <c r="L11" s="180"/>
      <c r="M11" s="204"/>
      <c r="N11" s="180"/>
      <c r="O11" s="204"/>
      <c r="P11" s="180"/>
      <c r="Q11" s="204"/>
      <c r="R11" s="180"/>
      <c r="S11" s="204"/>
      <c r="T11" s="180"/>
      <c r="U11" s="204"/>
      <c r="V11" s="180"/>
      <c r="W11" s="204"/>
      <c r="X11" s="180"/>
      <c r="Y11" s="204"/>
      <c r="Z11" s="180"/>
      <c r="AA11" s="204"/>
      <c r="AB11" s="180"/>
      <c r="AC11" s="204"/>
      <c r="AD11" s="578"/>
      <c r="AE11" s="210"/>
      <c r="AF11" s="578"/>
      <c r="AG11" s="210"/>
      <c r="AH11" s="180"/>
      <c r="AI11" s="204"/>
      <c r="AJ11" s="180"/>
      <c r="AK11" s="204"/>
      <c r="AL11" s="578"/>
      <c r="AM11" s="210"/>
      <c r="AN11" s="578"/>
      <c r="AO11" s="210"/>
      <c r="AP11" s="180">
        <v>0</v>
      </c>
      <c r="AQ11" s="204"/>
      <c r="AR11" s="302"/>
      <c r="AS11" s="102"/>
      <c r="AT11" s="557" t="s">
        <v>223</v>
      </c>
      <c r="AU11" s="560" t="s">
        <v>234</v>
      </c>
      <c r="AV11" s="349"/>
      <c r="AW11" s="351" t="s">
        <v>26</v>
      </c>
      <c r="AX11" s="375"/>
      <c r="AY11" s="351" t="s">
        <v>26</v>
      </c>
      <c r="AZ11" s="375"/>
      <c r="BA11" s="438" t="str">
        <f>IF(BA9=AY10,"ok","&lt;&gt;")</f>
        <v>ok</v>
      </c>
      <c r="BB11" s="438"/>
      <c r="BC11" s="438" t="str">
        <f t="shared" ref="BC11:CA11" si="1">IF(BC9=BA10,"ok","&lt;&gt;")</f>
        <v>ok</v>
      </c>
      <c r="BD11" s="438"/>
      <c r="BE11" s="438" t="str">
        <f t="shared" si="1"/>
        <v>ok</v>
      </c>
      <c r="BF11" s="438"/>
      <c r="BG11" s="438" t="str">
        <f t="shared" si="1"/>
        <v>ok</v>
      </c>
      <c r="BH11" s="438"/>
      <c r="BI11" s="438" t="str">
        <f t="shared" si="1"/>
        <v>ok</v>
      </c>
      <c r="BJ11" s="438"/>
      <c r="BK11" s="438" t="str">
        <f t="shared" si="1"/>
        <v>ok</v>
      </c>
      <c r="BL11" s="438"/>
      <c r="BM11" s="438" t="str">
        <f t="shared" si="1"/>
        <v>ok</v>
      </c>
      <c r="BN11" s="438"/>
      <c r="BO11" s="438" t="str">
        <f t="shared" si="1"/>
        <v>ok</v>
      </c>
      <c r="BP11" s="438"/>
      <c r="BQ11" s="438" t="str">
        <f t="shared" si="1"/>
        <v>ok</v>
      </c>
      <c r="BR11" s="438"/>
      <c r="BS11" s="438" t="str">
        <f t="shared" si="1"/>
        <v>ok</v>
      </c>
      <c r="BT11" s="438"/>
      <c r="BU11" s="438" t="str">
        <f t="shared" si="1"/>
        <v>ok</v>
      </c>
      <c r="BV11" s="438"/>
      <c r="BW11" s="438" t="str">
        <f t="shared" si="1"/>
        <v>ok</v>
      </c>
      <c r="BX11" s="438"/>
      <c r="BY11" s="438" t="str">
        <f t="shared" si="1"/>
        <v>ok</v>
      </c>
      <c r="BZ11" s="438"/>
      <c r="CA11" s="438" t="str">
        <f t="shared" si="1"/>
        <v>ok</v>
      </c>
      <c r="CB11" s="375"/>
      <c r="CC11" s="438" t="str">
        <f>IF(CC9=CA10,"ok","&lt;&gt;")</f>
        <v>ok</v>
      </c>
      <c r="CD11" s="438"/>
      <c r="CE11" s="438" t="str">
        <f>IF(CE9=CC10,"ok","&lt;&gt;")</f>
        <v>ok</v>
      </c>
      <c r="CF11" s="438"/>
      <c r="CG11" s="438" t="str">
        <f>IF(CG9=CE10,"ok","&lt;&gt;")</f>
        <v>ok</v>
      </c>
      <c r="CH11" s="375"/>
    </row>
    <row r="12" spans="1:87" ht="21" customHeight="1" x14ac:dyDescent="0.2">
      <c r="B12" s="486">
        <v>1779</v>
      </c>
      <c r="C12" s="80">
        <v>4</v>
      </c>
      <c r="D12" s="672" t="s">
        <v>38</v>
      </c>
      <c r="E12" s="76" t="s">
        <v>133</v>
      </c>
      <c r="F12" s="180"/>
      <c r="G12" s="204"/>
      <c r="H12" s="180"/>
      <c r="I12" s="204"/>
      <c r="J12" s="180"/>
      <c r="K12" s="204"/>
      <c r="L12" s="180"/>
      <c r="M12" s="204"/>
      <c r="N12" s="180"/>
      <c r="O12" s="204"/>
      <c r="P12" s="180"/>
      <c r="Q12" s="204"/>
      <c r="R12" s="180"/>
      <c r="S12" s="204"/>
      <c r="T12" s="180"/>
      <c r="U12" s="204"/>
      <c r="V12" s="180"/>
      <c r="W12" s="204"/>
      <c r="X12" s="180"/>
      <c r="Y12" s="204"/>
      <c r="Z12" s="180"/>
      <c r="AA12" s="204"/>
      <c r="AB12" s="180"/>
      <c r="AC12" s="204"/>
      <c r="AD12" s="578"/>
      <c r="AE12" s="210"/>
      <c r="AF12" s="578">
        <v>1061.4000000000001</v>
      </c>
      <c r="AG12" s="210"/>
      <c r="AH12" s="180">
        <v>15328</v>
      </c>
      <c r="AI12" s="204"/>
      <c r="AJ12" s="180">
        <v>32123</v>
      </c>
      <c r="AK12" s="204"/>
      <c r="AL12" s="578">
        <v>37189</v>
      </c>
      <c r="AM12" s="210"/>
      <c r="AN12" s="578">
        <v>0</v>
      </c>
      <c r="AO12" s="210"/>
      <c r="AP12" s="180">
        <v>45038</v>
      </c>
      <c r="AQ12" s="204"/>
      <c r="AR12" s="302"/>
      <c r="AS12" s="102"/>
      <c r="AT12" s="561">
        <v>11</v>
      </c>
      <c r="AU12" s="560" t="s">
        <v>236</v>
      </c>
      <c r="AV12" s="275" t="s">
        <v>133</v>
      </c>
      <c r="AW12" s="438">
        <f>F9+F10+F11-F12-F13</f>
        <v>0</v>
      </c>
      <c r="AX12" s="438"/>
      <c r="AY12" s="438">
        <f>H9+H10+H11-H12-H13</f>
        <v>0</v>
      </c>
      <c r="AZ12" s="438"/>
      <c r="BA12" s="438">
        <f>J9+J10+J11-J12-J13</f>
        <v>0</v>
      </c>
      <c r="BB12" s="438"/>
      <c r="BC12" s="438">
        <f>L9+L10+L11-L12-L13</f>
        <v>0</v>
      </c>
      <c r="BD12" s="438"/>
      <c r="BE12" s="438">
        <f>N9+N10+N11-N12-N13</f>
        <v>0</v>
      </c>
      <c r="BF12" s="438"/>
      <c r="BG12" s="438">
        <f>P9+P10+P11-P12-P13</f>
        <v>0</v>
      </c>
      <c r="BH12" s="438"/>
      <c r="BI12" s="438">
        <f>R9+R10+R11-R12-R13</f>
        <v>0</v>
      </c>
      <c r="BJ12" s="438"/>
      <c r="BK12" s="438">
        <f>T9+T10+T11-T12-T13</f>
        <v>0</v>
      </c>
      <c r="BL12" s="438"/>
      <c r="BM12" s="438">
        <f>V9+V10+V11-V12-V13</f>
        <v>0</v>
      </c>
      <c r="BN12" s="438"/>
      <c r="BO12" s="438">
        <f>X9+X10+X11-X12-X13</f>
        <v>0</v>
      </c>
      <c r="BP12" s="438"/>
      <c r="BQ12" s="438">
        <f>Z9+Z10+Z11-Z12-Z13</f>
        <v>0</v>
      </c>
      <c r="BR12" s="438"/>
      <c r="BS12" s="438">
        <f>AB9+AB10+AB11-AB12-AB13</f>
        <v>0</v>
      </c>
      <c r="BT12" s="438"/>
      <c r="BU12" s="438">
        <f>AD9+AD10+AD11-AD12-AD13</f>
        <v>0</v>
      </c>
      <c r="BV12" s="438"/>
      <c r="BW12" s="438">
        <f>AF9+AF10+AF11-AF12-AF13</f>
        <v>-1061.4000000000001</v>
      </c>
      <c r="BX12" s="438"/>
      <c r="BY12" s="438">
        <f>AH9+AH10+AH11-AH12-AH13</f>
        <v>-15328</v>
      </c>
      <c r="BZ12" s="438"/>
      <c r="CA12" s="438">
        <f>AJ9+AJ10+AJ11-AJ12-AJ13</f>
        <v>-32123</v>
      </c>
      <c r="CB12" s="438"/>
      <c r="CC12" s="438">
        <f>AL9+AL10+AL11-AL12-AL13</f>
        <v>-37189</v>
      </c>
      <c r="CD12" s="438"/>
      <c r="CE12" s="438">
        <f>AN9+AN10+AN11-AN12-AN13</f>
        <v>0</v>
      </c>
      <c r="CF12" s="438"/>
      <c r="CG12" s="438">
        <f>AP9+AP10+AP11-AP12-AP13</f>
        <v>-45038</v>
      </c>
      <c r="CH12" s="438"/>
    </row>
    <row r="13" spans="1:87" ht="33" customHeight="1" x14ac:dyDescent="0.2">
      <c r="A13" s="476" t="s">
        <v>136</v>
      </c>
      <c r="B13" s="486">
        <v>1780</v>
      </c>
      <c r="C13" s="76">
        <v>5</v>
      </c>
      <c r="D13" s="702" t="s">
        <v>273</v>
      </c>
      <c r="E13" s="76" t="s">
        <v>133</v>
      </c>
      <c r="F13" s="269"/>
      <c r="G13" s="717"/>
      <c r="H13" s="269"/>
      <c r="I13" s="717"/>
      <c r="J13" s="269"/>
      <c r="K13" s="717"/>
      <c r="L13" s="269"/>
      <c r="M13" s="717"/>
      <c r="N13" s="269"/>
      <c r="O13" s="717"/>
      <c r="P13" s="269"/>
      <c r="Q13" s="717"/>
      <c r="R13" s="269"/>
      <c r="S13" s="717"/>
      <c r="T13" s="269"/>
      <c r="U13" s="754"/>
      <c r="V13" s="269"/>
      <c r="W13" s="754"/>
      <c r="X13" s="269"/>
      <c r="Y13" s="754"/>
      <c r="Z13" s="269"/>
      <c r="AA13" s="754"/>
      <c r="AB13" s="269"/>
      <c r="AC13" s="754"/>
      <c r="AD13" s="269"/>
      <c r="AE13" s="754"/>
      <c r="AF13" s="269"/>
      <c r="AG13" s="754"/>
      <c r="AH13" s="269"/>
      <c r="AI13" s="754"/>
      <c r="AJ13" s="269"/>
      <c r="AK13" s="754"/>
      <c r="AL13" s="269"/>
      <c r="AM13" s="754"/>
      <c r="AN13" s="269"/>
      <c r="AO13" s="754"/>
      <c r="AP13" s="269"/>
      <c r="AQ13" s="754"/>
      <c r="AR13" s="302"/>
      <c r="AS13" s="102"/>
      <c r="AT13" s="557" t="s">
        <v>223</v>
      </c>
      <c r="AU13" s="560" t="s">
        <v>235</v>
      </c>
      <c r="AV13" s="349"/>
      <c r="AW13" s="438" t="str">
        <f>IF(OR(ISBLANK(F9),ISBLANK(F10),ISBLANK(F11),ISBLANK(F12),ISBLANK(F13), ISBLANK(F19)),"N/A",IF(AW12=AW10,"ok","&lt;&gt;"))</f>
        <v>N/A</v>
      </c>
      <c r="AX13" s="438"/>
      <c r="AY13" s="438" t="str">
        <f>IF(OR(ISBLANK(H9),ISBLANK(H10),ISBLANK(H11),ISBLANK(H12),ISBLANK(H13), ISBLANK(H19)),"N/A",IF(AY12=AY10,"ok","&lt;&gt;"))</f>
        <v>N/A</v>
      </c>
      <c r="AZ13" s="438"/>
      <c r="BA13" s="438" t="str">
        <f>IF(OR(ISBLANK(J9),ISBLANK(J10),ISBLANK(J11),ISBLANK(J12),ISBLANK(J13), ISBLANK(J19)),"N/A",IF(BA12=BA10,"ok","&lt;&gt;"))</f>
        <v>N/A</v>
      </c>
      <c r="BB13" s="438"/>
      <c r="BC13" s="438" t="str">
        <f>IF(OR(ISBLANK(L9),ISBLANK(L10),ISBLANK(L11),ISBLANK(L12),ISBLANK(L13), ISBLANK(L19)),"N/A",IF(BC12=BC10,"ok","&lt;&gt;"))</f>
        <v>N/A</v>
      </c>
      <c r="BD13" s="438"/>
      <c r="BE13" s="438" t="str">
        <f>IF(OR(ISBLANK(N9),ISBLANK(N10),ISBLANK(N11),ISBLANK(N12),ISBLANK(N13), ISBLANK(N19)),"N/A",IF(BE12=BE10,"ok","&lt;&gt;"))</f>
        <v>N/A</v>
      </c>
      <c r="BF13" s="438"/>
      <c r="BG13" s="438" t="str">
        <f>IF(OR(ISBLANK(P9),ISBLANK(P10),ISBLANK(P11),ISBLANK(P12),ISBLANK(P13), ISBLANK(P19)),"N/A",IF(BG12=BG10,"ok","&lt;&gt;"))</f>
        <v>N/A</v>
      </c>
      <c r="BH13" s="438"/>
      <c r="BI13" s="438" t="str">
        <f>IF(OR(ISBLANK(R9),ISBLANK(R10),ISBLANK(R11),ISBLANK(R12),ISBLANK(R13), ISBLANK(R19)),"N/A",IF(BI12=BI10,"ok","&lt;&gt;"))</f>
        <v>N/A</v>
      </c>
      <c r="BJ13" s="438"/>
      <c r="BK13" s="438" t="str">
        <f>IF(OR(ISBLANK(T9),ISBLANK(T10),ISBLANK(T11),ISBLANK(T12),ISBLANK(T13), ISBLANK(T19)),"N/A",IF(BK12=BK10,"ok","&lt;&gt;"))</f>
        <v>N/A</v>
      </c>
      <c r="BL13" s="438"/>
      <c r="BM13" s="438" t="str">
        <f>IF(OR(ISBLANK(V9),ISBLANK(V10),ISBLANK(V11),ISBLANK(V12),ISBLANK(V13), ISBLANK(V19)),"N/A",IF(BM12=BM10,"ok","&lt;&gt;"))</f>
        <v>N/A</v>
      </c>
      <c r="BN13" s="438"/>
      <c r="BO13" s="438" t="str">
        <f>IF(OR(ISBLANK(X9),ISBLANK(X10),ISBLANK(X11),ISBLANK(X12),ISBLANK(X13), ISBLANK(X19)),"N/A",IF(BO12=BO10,"ok","&lt;&gt;"))</f>
        <v>N/A</v>
      </c>
      <c r="BP13" s="438"/>
      <c r="BQ13" s="438" t="str">
        <f>IF(OR(ISBLANK(Z9),ISBLANK(Z10),ISBLANK(Z11),ISBLANK(Z12),ISBLANK(Z13), ISBLANK(Z19)),"N/A",IF(BQ12=BQ10,"ok","&lt;&gt;"))</f>
        <v>N/A</v>
      </c>
      <c r="BR13" s="438"/>
      <c r="BS13" s="438" t="str">
        <f>IF(OR(ISBLANK(AB9),ISBLANK(AB10),ISBLANK(AB11),ISBLANK(AB12),ISBLANK(AB13), ISBLANK(AB19)),"N/A",IF(BS12=BS10,"ok","&lt;&gt;"))</f>
        <v>N/A</v>
      </c>
      <c r="BT13" s="438"/>
      <c r="BU13" s="438" t="str">
        <f>IF(OR(ISBLANK(AD9),ISBLANK(AD10),ISBLANK(AD11),ISBLANK(AD12),ISBLANK(AD13), ISBLANK(AD19)),"N/A",IF(BU12=BU10,"ok","&lt;&gt;"))</f>
        <v>N/A</v>
      </c>
      <c r="BV13" s="438"/>
      <c r="BW13" s="438" t="str">
        <f>IF(OR(ISBLANK(AF9),ISBLANK(AF10),ISBLANK(AF11),ISBLANK(AF12),ISBLANK(AF13), ISBLANK(AF19)),"N/A",IF(BW12=BW10,"ok","&lt;&gt;"))</f>
        <v>N/A</v>
      </c>
      <c r="BX13" s="438"/>
      <c r="BY13" s="438" t="str">
        <f>IF(OR(ISBLANK(AH9),ISBLANK(AH10),ISBLANK(AH11),ISBLANK(AH12),ISBLANK(AH13), ISBLANK(AH19)),"N/A",IF(BY12=BY10,"ok","&lt;&gt;"))</f>
        <v>N/A</v>
      </c>
      <c r="BZ13" s="438"/>
      <c r="CA13" s="438" t="str">
        <f>IF(OR(ISBLANK(AJ9),ISBLANK(AJ10),ISBLANK(AJ11),ISBLANK(AJ12),ISBLANK(AJ13), ISBLANK(AJ19)),"N/A",IF(CA12=CA10,"ok","&lt;&gt;"))</f>
        <v>N/A</v>
      </c>
      <c r="CB13" s="438"/>
      <c r="CC13" s="438" t="str">
        <f>IF(OR(ISBLANK(AL9),ISBLANK(AL10),ISBLANK(AL11),ISBLANK(AL12),ISBLANK(AL13), ISBLANK(AL19)),"N/A",IF(CC12=CC10,"ok","&lt;&gt;"))</f>
        <v>N/A</v>
      </c>
      <c r="CD13" s="438"/>
      <c r="CE13" s="438" t="str">
        <f>IF(OR(ISBLANK(AN9),ISBLANK(AN10),ISBLANK(AN11),ISBLANK(AN12),ISBLANK(AN13), ISBLANK(AN19)),"N/A",IF(CE12=CE10,"ok","&lt;&gt;"))</f>
        <v>N/A</v>
      </c>
      <c r="CF13" s="438"/>
      <c r="CG13" s="438" t="str">
        <f>IF(OR(ISBLANK(AP9),ISBLANK(AP10),ISBLANK(AP11),ISBLANK(AP12),ISBLANK(AP13), ISBLANK(AP19)),"N/A",IF(CG12=CG10,"ok","&lt;&gt;"))</f>
        <v>N/A</v>
      </c>
      <c r="CH13" s="438"/>
    </row>
    <row r="14" spans="1:87" s="1" customFormat="1" ht="23.25" customHeight="1" x14ac:dyDescent="0.2">
      <c r="A14" s="476"/>
      <c r="B14" s="487">
        <v>2573</v>
      </c>
      <c r="C14" s="80">
        <v>6</v>
      </c>
      <c r="D14" s="143" t="s">
        <v>174</v>
      </c>
      <c r="E14" s="76" t="s">
        <v>133</v>
      </c>
      <c r="F14" s="180"/>
      <c r="G14" s="204"/>
      <c r="H14" s="180"/>
      <c r="I14" s="204"/>
      <c r="J14" s="180"/>
      <c r="K14" s="204"/>
      <c r="L14" s="180"/>
      <c r="M14" s="204"/>
      <c r="N14" s="180"/>
      <c r="O14" s="204"/>
      <c r="P14" s="180"/>
      <c r="Q14" s="204"/>
      <c r="R14" s="180"/>
      <c r="S14" s="204"/>
      <c r="T14" s="180"/>
      <c r="U14" s="204"/>
      <c r="V14" s="180"/>
      <c r="W14" s="204"/>
      <c r="X14" s="180"/>
      <c r="Y14" s="204"/>
      <c r="Z14" s="180"/>
      <c r="AA14" s="204"/>
      <c r="AB14" s="180"/>
      <c r="AC14" s="204"/>
      <c r="AD14" s="578"/>
      <c r="AE14" s="210"/>
      <c r="AF14" s="578"/>
      <c r="AG14" s="210"/>
      <c r="AH14" s="180"/>
      <c r="AI14" s="204"/>
      <c r="AJ14" s="180"/>
      <c r="AK14" s="204"/>
      <c r="AL14" s="578"/>
      <c r="AM14" s="210"/>
      <c r="AN14" s="578"/>
      <c r="AO14" s="210"/>
      <c r="AP14" s="180"/>
      <c r="AQ14" s="204"/>
      <c r="AR14" s="302"/>
      <c r="AS14" s="102"/>
      <c r="AT14" s="349">
        <v>5</v>
      </c>
      <c r="AU14" s="376" t="s">
        <v>39</v>
      </c>
      <c r="AV14" s="275" t="s">
        <v>133</v>
      </c>
      <c r="AW14" s="489">
        <f>F13</f>
        <v>0</v>
      </c>
      <c r="AX14" s="489"/>
      <c r="AY14" s="489">
        <f>H13</f>
        <v>0</v>
      </c>
      <c r="AZ14" s="489"/>
      <c r="BA14" s="489">
        <f>J13</f>
        <v>0</v>
      </c>
      <c r="BB14" s="489"/>
      <c r="BC14" s="489">
        <f>L13</f>
        <v>0</v>
      </c>
      <c r="BD14" s="489"/>
      <c r="BE14" s="489">
        <f>N13</f>
        <v>0</v>
      </c>
      <c r="BF14" s="489"/>
      <c r="BG14" s="489">
        <f>P13</f>
        <v>0</v>
      </c>
      <c r="BH14" s="489"/>
      <c r="BI14" s="489">
        <f>R13</f>
        <v>0</v>
      </c>
      <c r="BJ14" s="489"/>
      <c r="BK14" s="489">
        <f>T13</f>
        <v>0</v>
      </c>
      <c r="BL14" s="489"/>
      <c r="BM14" s="489">
        <f>V13</f>
        <v>0</v>
      </c>
      <c r="BN14" s="489"/>
      <c r="BO14" s="489">
        <f>X13</f>
        <v>0</v>
      </c>
      <c r="BP14" s="489"/>
      <c r="BQ14" s="489">
        <f>Z13</f>
        <v>0</v>
      </c>
      <c r="BR14" s="489"/>
      <c r="BS14" s="489">
        <f>AB13</f>
        <v>0</v>
      </c>
      <c r="BT14" s="489"/>
      <c r="BU14" s="489">
        <f>AD13</f>
        <v>0</v>
      </c>
      <c r="BV14" s="489"/>
      <c r="BW14" s="489">
        <f>AF13</f>
        <v>0</v>
      </c>
      <c r="BX14" s="489"/>
      <c r="BY14" s="489">
        <f>AH13</f>
        <v>0</v>
      </c>
      <c r="BZ14" s="489"/>
      <c r="CA14" s="489">
        <f>AJ13</f>
        <v>0</v>
      </c>
      <c r="CB14" s="489"/>
      <c r="CC14" s="489">
        <f>AL13</f>
        <v>0</v>
      </c>
      <c r="CD14" s="489"/>
      <c r="CE14" s="489">
        <f>AN13</f>
        <v>0</v>
      </c>
      <c r="CF14" s="489"/>
      <c r="CG14" s="489">
        <f>AP13</f>
        <v>0</v>
      </c>
      <c r="CH14" s="489"/>
    </row>
    <row r="15" spans="1:87" ht="21" customHeight="1" x14ac:dyDescent="0.2">
      <c r="B15" s="486">
        <v>2574</v>
      </c>
      <c r="C15" s="76">
        <v>7</v>
      </c>
      <c r="D15" s="144" t="s">
        <v>175</v>
      </c>
      <c r="E15" s="76" t="s">
        <v>133</v>
      </c>
      <c r="F15" s="180"/>
      <c r="G15" s="204"/>
      <c r="H15" s="180"/>
      <c r="I15" s="204"/>
      <c r="J15" s="180"/>
      <c r="K15" s="204"/>
      <c r="L15" s="180"/>
      <c r="M15" s="204"/>
      <c r="N15" s="180"/>
      <c r="O15" s="204"/>
      <c r="P15" s="180"/>
      <c r="Q15" s="204"/>
      <c r="R15" s="180"/>
      <c r="S15" s="204"/>
      <c r="T15" s="180"/>
      <c r="U15" s="204"/>
      <c r="V15" s="180"/>
      <c r="W15" s="204"/>
      <c r="X15" s="180"/>
      <c r="Y15" s="204"/>
      <c r="Z15" s="180"/>
      <c r="AA15" s="204"/>
      <c r="AB15" s="180"/>
      <c r="AC15" s="204"/>
      <c r="AD15" s="578"/>
      <c r="AE15" s="210"/>
      <c r="AF15" s="578"/>
      <c r="AG15" s="210"/>
      <c r="AH15" s="180"/>
      <c r="AI15" s="204"/>
      <c r="AJ15" s="180"/>
      <c r="AK15" s="204"/>
      <c r="AL15" s="578"/>
      <c r="AM15" s="210"/>
      <c r="AN15" s="578"/>
      <c r="AO15" s="210"/>
      <c r="AP15" s="180"/>
      <c r="AQ15" s="204"/>
      <c r="AR15" s="302"/>
      <c r="AS15" s="102"/>
      <c r="AT15" s="561">
        <v>12</v>
      </c>
      <c r="AU15" s="560" t="s">
        <v>302</v>
      </c>
      <c r="AV15" s="275" t="s">
        <v>133</v>
      </c>
      <c r="AW15" s="438">
        <f>F14+F15+F17+F18</f>
        <v>0</v>
      </c>
      <c r="AX15" s="438"/>
      <c r="AY15" s="438">
        <f t="shared" ref="AY15:CG15" si="2">H14+H15+H17+H18</f>
        <v>0</v>
      </c>
      <c r="AZ15" s="438"/>
      <c r="BA15" s="438">
        <f t="shared" si="2"/>
        <v>0</v>
      </c>
      <c r="BB15" s="438"/>
      <c r="BC15" s="438">
        <f t="shared" si="2"/>
        <v>0</v>
      </c>
      <c r="BD15" s="438"/>
      <c r="BE15" s="438">
        <f t="shared" si="2"/>
        <v>0</v>
      </c>
      <c r="BF15" s="438"/>
      <c r="BG15" s="438">
        <f t="shared" si="2"/>
        <v>0</v>
      </c>
      <c r="BH15" s="438"/>
      <c r="BI15" s="438">
        <f t="shared" si="2"/>
        <v>0</v>
      </c>
      <c r="BJ15" s="438"/>
      <c r="BK15" s="438">
        <f t="shared" si="2"/>
        <v>0</v>
      </c>
      <c r="BL15" s="438"/>
      <c r="BM15" s="438">
        <f t="shared" si="2"/>
        <v>0</v>
      </c>
      <c r="BN15" s="438"/>
      <c r="BO15" s="438">
        <f t="shared" si="2"/>
        <v>0</v>
      </c>
      <c r="BP15" s="438"/>
      <c r="BQ15" s="438">
        <f t="shared" si="2"/>
        <v>0</v>
      </c>
      <c r="BR15" s="438"/>
      <c r="BS15" s="438">
        <f t="shared" si="2"/>
        <v>0</v>
      </c>
      <c r="BT15" s="438"/>
      <c r="BU15" s="438">
        <f t="shared" si="2"/>
        <v>0</v>
      </c>
      <c r="BV15" s="438"/>
      <c r="BW15" s="438">
        <f t="shared" si="2"/>
        <v>0</v>
      </c>
      <c r="BX15" s="438"/>
      <c r="BY15" s="438">
        <f t="shared" si="2"/>
        <v>0</v>
      </c>
      <c r="BZ15" s="438"/>
      <c r="CA15" s="438">
        <f t="shared" si="2"/>
        <v>0</v>
      </c>
      <c r="CB15" s="438"/>
      <c r="CC15" s="438">
        <f t="shared" si="2"/>
        <v>0</v>
      </c>
      <c r="CD15" s="438"/>
      <c r="CE15" s="438">
        <f t="shared" si="2"/>
        <v>0</v>
      </c>
      <c r="CF15" s="438"/>
      <c r="CG15" s="438">
        <f t="shared" si="2"/>
        <v>0</v>
      </c>
      <c r="CH15" s="375"/>
    </row>
    <row r="16" spans="1:87" ht="18" customHeight="1" x14ac:dyDescent="0.2">
      <c r="B16" s="486">
        <v>2572</v>
      </c>
      <c r="C16" s="76">
        <v>8</v>
      </c>
      <c r="D16" s="110" t="s">
        <v>8</v>
      </c>
      <c r="E16" s="76" t="s">
        <v>133</v>
      </c>
      <c r="F16" s="180"/>
      <c r="G16" s="204"/>
      <c r="H16" s="180"/>
      <c r="I16" s="204"/>
      <c r="J16" s="180"/>
      <c r="K16" s="204"/>
      <c r="L16" s="180"/>
      <c r="M16" s="204"/>
      <c r="N16" s="180"/>
      <c r="O16" s="204"/>
      <c r="P16" s="180"/>
      <c r="Q16" s="204"/>
      <c r="R16" s="180"/>
      <c r="S16" s="204"/>
      <c r="T16" s="180"/>
      <c r="U16" s="204"/>
      <c r="V16" s="180"/>
      <c r="W16" s="204"/>
      <c r="X16" s="180"/>
      <c r="Y16" s="204"/>
      <c r="Z16" s="180"/>
      <c r="AA16" s="204"/>
      <c r="AB16" s="180"/>
      <c r="AC16" s="204"/>
      <c r="AD16" s="578"/>
      <c r="AE16" s="210"/>
      <c r="AF16" s="578"/>
      <c r="AG16" s="210"/>
      <c r="AH16" s="180"/>
      <c r="AI16" s="204"/>
      <c r="AJ16" s="180"/>
      <c r="AK16" s="204"/>
      <c r="AL16" s="578"/>
      <c r="AM16" s="210"/>
      <c r="AN16" s="578"/>
      <c r="AO16" s="210"/>
      <c r="AP16" s="180"/>
      <c r="AQ16" s="204"/>
      <c r="AR16" s="302"/>
      <c r="AS16" s="102"/>
      <c r="AT16" s="557" t="s">
        <v>223</v>
      </c>
      <c r="AU16" s="560" t="s">
        <v>237</v>
      </c>
      <c r="AV16" s="349"/>
      <c r="AW16" s="438" t="str">
        <f>IF(OR(ISBLANK(F13),ISBLANK(F14),ISBLANK(F15),ISBLANK(F17),ISBLANK(F18)),"N/A",IF(AW15&lt;=AW14,"ok","&lt;&gt;"))</f>
        <v>N/A</v>
      </c>
      <c r="AX16" s="438"/>
      <c r="AY16" s="438" t="str">
        <f t="shared" ref="AY16:CG16" si="3">IF(OR(ISBLANK(H13),ISBLANK(H14),ISBLANK(H15),ISBLANK(H17),ISBLANK(H18)),"N/A",IF(AY15&lt;=AY14,"ok","&lt;&gt;"))</f>
        <v>N/A</v>
      </c>
      <c r="AZ16" s="438"/>
      <c r="BA16" s="438" t="str">
        <f t="shared" si="3"/>
        <v>N/A</v>
      </c>
      <c r="BB16" s="438"/>
      <c r="BC16" s="438" t="str">
        <f t="shared" si="3"/>
        <v>N/A</v>
      </c>
      <c r="BD16" s="438"/>
      <c r="BE16" s="438" t="str">
        <f t="shared" si="3"/>
        <v>N/A</v>
      </c>
      <c r="BF16" s="438"/>
      <c r="BG16" s="438" t="str">
        <f t="shared" si="3"/>
        <v>N/A</v>
      </c>
      <c r="BH16" s="438"/>
      <c r="BI16" s="438" t="str">
        <f t="shared" si="3"/>
        <v>N/A</v>
      </c>
      <c r="BJ16" s="438"/>
      <c r="BK16" s="438" t="str">
        <f t="shared" si="3"/>
        <v>N/A</v>
      </c>
      <c r="BL16" s="438"/>
      <c r="BM16" s="438" t="str">
        <f t="shared" si="3"/>
        <v>N/A</v>
      </c>
      <c r="BN16" s="438"/>
      <c r="BO16" s="438" t="str">
        <f t="shared" si="3"/>
        <v>N/A</v>
      </c>
      <c r="BP16" s="438"/>
      <c r="BQ16" s="438" t="str">
        <f t="shared" si="3"/>
        <v>N/A</v>
      </c>
      <c r="BR16" s="438"/>
      <c r="BS16" s="438" t="str">
        <f t="shared" si="3"/>
        <v>N/A</v>
      </c>
      <c r="BT16" s="438"/>
      <c r="BU16" s="438" t="str">
        <f t="shared" si="3"/>
        <v>N/A</v>
      </c>
      <c r="BV16" s="438"/>
      <c r="BW16" s="438" t="str">
        <f t="shared" si="3"/>
        <v>N/A</v>
      </c>
      <c r="BX16" s="438"/>
      <c r="BY16" s="438" t="str">
        <f t="shared" si="3"/>
        <v>N/A</v>
      </c>
      <c r="BZ16" s="438"/>
      <c r="CA16" s="438" t="str">
        <f t="shared" si="3"/>
        <v>N/A</v>
      </c>
      <c r="CB16" s="438"/>
      <c r="CC16" s="438" t="str">
        <f t="shared" si="3"/>
        <v>N/A</v>
      </c>
      <c r="CD16" s="438"/>
      <c r="CE16" s="438" t="str">
        <f t="shared" si="3"/>
        <v>N/A</v>
      </c>
      <c r="CF16" s="438"/>
      <c r="CG16" s="438" t="str">
        <f t="shared" si="3"/>
        <v>N/A</v>
      </c>
      <c r="CH16" s="438"/>
    </row>
    <row r="17" spans="1:100" ht="17.25" customHeight="1" x14ac:dyDescent="0.2">
      <c r="B17" s="486">
        <v>1841</v>
      </c>
      <c r="C17" s="76">
        <v>9</v>
      </c>
      <c r="D17" s="144" t="s">
        <v>188</v>
      </c>
      <c r="E17" s="76" t="s">
        <v>133</v>
      </c>
      <c r="F17" s="180"/>
      <c r="G17" s="204"/>
      <c r="H17" s="180"/>
      <c r="I17" s="204"/>
      <c r="J17" s="180"/>
      <c r="K17" s="204"/>
      <c r="L17" s="180"/>
      <c r="M17" s="204"/>
      <c r="N17" s="180"/>
      <c r="O17" s="204"/>
      <c r="P17" s="180"/>
      <c r="Q17" s="204"/>
      <c r="R17" s="180"/>
      <c r="S17" s="204"/>
      <c r="T17" s="180"/>
      <c r="U17" s="204"/>
      <c r="V17" s="180"/>
      <c r="W17" s="204"/>
      <c r="X17" s="180"/>
      <c r="Y17" s="204"/>
      <c r="Z17" s="180"/>
      <c r="AA17" s="204"/>
      <c r="AB17" s="180"/>
      <c r="AC17" s="204"/>
      <c r="AD17" s="578"/>
      <c r="AE17" s="210"/>
      <c r="AF17" s="578"/>
      <c r="AG17" s="210"/>
      <c r="AH17" s="180"/>
      <c r="AI17" s="204"/>
      <c r="AJ17" s="180"/>
      <c r="AK17" s="204"/>
      <c r="AL17" s="578"/>
      <c r="AM17" s="210"/>
      <c r="AN17" s="578"/>
      <c r="AO17" s="210"/>
      <c r="AP17" s="180"/>
      <c r="AQ17" s="204"/>
      <c r="AR17" s="302"/>
      <c r="AS17" s="102"/>
      <c r="AT17" s="563" t="s">
        <v>27</v>
      </c>
      <c r="AU17" s="373" t="s">
        <v>205</v>
      </c>
      <c r="AV17" s="349" t="s">
        <v>233</v>
      </c>
      <c r="AW17" s="395">
        <f>'R1'!F16</f>
        <v>0</v>
      </c>
      <c r="AX17" s="395"/>
      <c r="AY17" s="395">
        <f>'R1'!H16</f>
        <v>0</v>
      </c>
      <c r="AZ17" s="395"/>
      <c r="BA17" s="395">
        <f>'R1'!J16</f>
        <v>0</v>
      </c>
      <c r="BB17" s="395"/>
      <c r="BC17" s="395">
        <f>'R1'!L16</f>
        <v>0</v>
      </c>
      <c r="BD17" s="395"/>
      <c r="BE17" s="395">
        <f>'R1'!N16</f>
        <v>0</v>
      </c>
      <c r="BF17" s="395"/>
      <c r="BG17" s="395">
        <f>'R1'!P16</f>
        <v>0</v>
      </c>
      <c r="BH17" s="395"/>
      <c r="BI17" s="395">
        <f>'R1'!R16</f>
        <v>0</v>
      </c>
      <c r="BJ17" s="395"/>
      <c r="BK17" s="395">
        <f>'R1'!T16</f>
        <v>0</v>
      </c>
      <c r="BL17" s="395"/>
      <c r="BM17" s="395">
        <f>'R1'!V16</f>
        <v>0</v>
      </c>
      <c r="BN17" s="395"/>
      <c r="BO17" s="395">
        <f>'R1'!X16</f>
        <v>0</v>
      </c>
      <c r="BP17" s="395"/>
      <c r="BQ17" s="395">
        <f>'R1'!Z16</f>
        <v>0</v>
      </c>
      <c r="BR17" s="395"/>
      <c r="BS17" s="395">
        <f>'R1'!AB16</f>
        <v>0</v>
      </c>
      <c r="BT17" s="395"/>
      <c r="BU17" s="395">
        <f>'R1'!AD16</f>
        <v>0</v>
      </c>
      <c r="BV17" s="395"/>
      <c r="BW17" s="395">
        <f>'R1'!AF16</f>
        <v>0</v>
      </c>
      <c r="BX17" s="395"/>
      <c r="BY17" s="395">
        <f>'R1'!AH16</f>
        <v>0</v>
      </c>
      <c r="BZ17" s="395"/>
      <c r="CA17" s="395">
        <f>'R1'!AJ16</f>
        <v>0</v>
      </c>
      <c r="CB17" s="377"/>
      <c r="CC17" s="395">
        <f>'R1'!AL16</f>
        <v>0</v>
      </c>
      <c r="CD17" s="395"/>
      <c r="CE17" s="395">
        <f>'R1'!AN16</f>
        <v>0</v>
      </c>
      <c r="CF17" s="395"/>
      <c r="CG17" s="395">
        <f>'R1'!AP16</f>
        <v>0</v>
      </c>
      <c r="CH17" s="377"/>
    </row>
    <row r="18" spans="1:100" ht="17.25" customHeight="1" x14ac:dyDescent="0.2">
      <c r="B18" s="486">
        <v>2575</v>
      </c>
      <c r="C18" s="247">
        <v>10</v>
      </c>
      <c r="D18" s="144" t="s">
        <v>176</v>
      </c>
      <c r="E18" s="76" t="s">
        <v>133</v>
      </c>
      <c r="F18" s="268"/>
      <c r="G18" s="273"/>
      <c r="H18" s="268"/>
      <c r="I18" s="273"/>
      <c r="J18" s="268"/>
      <c r="K18" s="273"/>
      <c r="L18" s="268"/>
      <c r="M18" s="273"/>
      <c r="N18" s="268"/>
      <c r="O18" s="273"/>
      <c r="P18" s="268"/>
      <c r="Q18" s="273"/>
      <c r="R18" s="268"/>
      <c r="S18" s="273"/>
      <c r="T18" s="268"/>
      <c r="U18" s="273"/>
      <c r="V18" s="268"/>
      <c r="W18" s="273"/>
      <c r="X18" s="268"/>
      <c r="Y18" s="273"/>
      <c r="Z18" s="268"/>
      <c r="AA18" s="273"/>
      <c r="AB18" s="268"/>
      <c r="AC18" s="273"/>
      <c r="AD18" s="581"/>
      <c r="AE18" s="274"/>
      <c r="AF18" s="581"/>
      <c r="AG18" s="274"/>
      <c r="AH18" s="268"/>
      <c r="AI18" s="273"/>
      <c r="AJ18" s="268"/>
      <c r="AK18" s="273"/>
      <c r="AL18" s="581"/>
      <c r="AM18" s="274"/>
      <c r="AN18" s="581"/>
      <c r="AO18" s="274"/>
      <c r="AP18" s="268"/>
      <c r="AQ18" s="273"/>
      <c r="AR18" s="302"/>
      <c r="AS18" s="102"/>
      <c r="AT18" s="380">
        <v>2</v>
      </c>
      <c r="AU18" s="373" t="s">
        <v>36</v>
      </c>
      <c r="AV18" s="275" t="s">
        <v>133</v>
      </c>
      <c r="AW18" s="396">
        <f>F10</f>
        <v>0</v>
      </c>
      <c r="AX18" s="396"/>
      <c r="AY18" s="396">
        <f>H10</f>
        <v>0</v>
      </c>
      <c r="AZ18" s="396"/>
      <c r="BA18" s="396">
        <f>J10</f>
        <v>0</v>
      </c>
      <c r="BB18" s="396"/>
      <c r="BC18" s="396">
        <f>L10</f>
        <v>0</v>
      </c>
      <c r="BD18" s="396"/>
      <c r="BE18" s="396">
        <f>N10</f>
        <v>0</v>
      </c>
      <c r="BF18" s="396"/>
      <c r="BG18" s="396">
        <f>P10</f>
        <v>0</v>
      </c>
      <c r="BH18" s="396"/>
      <c r="BI18" s="396">
        <f>R10</f>
        <v>0</v>
      </c>
      <c r="BJ18" s="396"/>
      <c r="BK18" s="396">
        <f>T10</f>
        <v>0</v>
      </c>
      <c r="BL18" s="396"/>
      <c r="BM18" s="396">
        <f>V10</f>
        <v>0</v>
      </c>
      <c r="BN18" s="396"/>
      <c r="BO18" s="396">
        <f>X10</f>
        <v>0</v>
      </c>
      <c r="BP18" s="396"/>
      <c r="BQ18" s="396">
        <f>Z10</f>
        <v>0</v>
      </c>
      <c r="BR18" s="396"/>
      <c r="BS18" s="396">
        <f>AB10</f>
        <v>0</v>
      </c>
      <c r="BT18" s="396"/>
      <c r="BU18" s="396">
        <f>AD10</f>
        <v>0</v>
      </c>
      <c r="BV18" s="396"/>
      <c r="BW18" s="396">
        <f>AF10</f>
        <v>0</v>
      </c>
      <c r="BX18" s="396"/>
      <c r="BY18" s="396">
        <f>AH10</f>
        <v>0</v>
      </c>
      <c r="BZ18" s="396"/>
      <c r="CA18" s="396">
        <f>AJ10</f>
        <v>0</v>
      </c>
      <c r="CB18" s="375"/>
      <c r="CC18" s="396">
        <f>AL10</f>
        <v>0</v>
      </c>
      <c r="CD18" s="396"/>
      <c r="CE18" s="396">
        <f>AN10</f>
        <v>0</v>
      </c>
      <c r="CF18" s="396"/>
      <c r="CG18" s="396">
        <f>AP10</f>
        <v>0</v>
      </c>
      <c r="CH18" s="375"/>
    </row>
    <row r="19" spans="1:100" ht="25.5" customHeight="1" x14ac:dyDescent="0.2">
      <c r="B19" s="486">
        <v>2701</v>
      </c>
      <c r="C19" s="82">
        <v>11</v>
      </c>
      <c r="D19" s="673" t="s">
        <v>206</v>
      </c>
      <c r="E19" s="82" t="s">
        <v>133</v>
      </c>
      <c r="F19" s="181"/>
      <c r="G19" s="273"/>
      <c r="H19" s="181"/>
      <c r="I19" s="211"/>
      <c r="J19" s="181"/>
      <c r="K19" s="211"/>
      <c r="L19" s="181"/>
      <c r="M19" s="211"/>
      <c r="N19" s="181"/>
      <c r="O19" s="211"/>
      <c r="P19" s="181"/>
      <c r="Q19" s="211"/>
      <c r="R19" s="181"/>
      <c r="S19" s="211"/>
      <c r="T19" s="181"/>
      <c r="U19" s="211"/>
      <c r="V19" s="181"/>
      <c r="W19" s="211"/>
      <c r="X19" s="181"/>
      <c r="Y19" s="211"/>
      <c r="Z19" s="181"/>
      <c r="AA19" s="211"/>
      <c r="AB19" s="181"/>
      <c r="AC19" s="211"/>
      <c r="AD19" s="181"/>
      <c r="AE19" s="211"/>
      <c r="AF19" s="181"/>
      <c r="AG19" s="211"/>
      <c r="AH19" s="181"/>
      <c r="AI19" s="211"/>
      <c r="AJ19" s="181"/>
      <c r="AK19" s="211"/>
      <c r="AL19" s="181"/>
      <c r="AM19" s="211"/>
      <c r="AN19" s="181"/>
      <c r="AO19" s="211"/>
      <c r="AP19" s="181"/>
      <c r="AQ19" s="211"/>
      <c r="AR19" s="302"/>
      <c r="AS19" s="102"/>
      <c r="AT19" s="558" t="s">
        <v>223</v>
      </c>
      <c r="AU19" s="562" t="s">
        <v>238</v>
      </c>
      <c r="AV19" s="393"/>
      <c r="AW19" s="516" t="str">
        <f>IF(OR(ISBLANK(F10),ISBLANK('R1'!F16)),"N/A",IF(AW17&gt;=AW18/1000,"ok","&lt;&gt;"))</f>
        <v>N/A</v>
      </c>
      <c r="AX19" s="516"/>
      <c r="AY19" s="516" t="str">
        <f>IF(OR(ISBLANK(H10),ISBLANK('R1'!H16)),"N/A",IF(AY17&gt;=AY18/1000,"ok","&lt;&gt;"))</f>
        <v>N/A</v>
      </c>
      <c r="AZ19" s="516"/>
      <c r="BA19" s="516" t="str">
        <f>IF(OR(ISBLANK(J10),ISBLANK('R1'!J16)),"N/A",IF(BA17&gt;=BA18/1000,"ok","&lt;&gt;"))</f>
        <v>N/A</v>
      </c>
      <c r="BB19" s="516"/>
      <c r="BC19" s="516" t="str">
        <f>IF(OR(ISBLANK(L10),ISBLANK('R1'!L16)),"N/A",IF(BC17&gt;=BC18/1000,"ok","&lt;&gt;"))</f>
        <v>N/A</v>
      </c>
      <c r="BD19" s="516"/>
      <c r="BE19" s="516" t="str">
        <f>IF(OR(ISBLANK(N10),ISBLANK('R1'!N16)),"N/A",IF(BE17&gt;=BE18/1000,"ok","&lt;&gt;"))</f>
        <v>N/A</v>
      </c>
      <c r="BF19" s="516"/>
      <c r="BG19" s="516" t="str">
        <f>IF(OR(ISBLANK(P10),ISBLANK('R1'!P16)),"N/A",IF(BG17&gt;=BG18/1000,"ok","&lt;&gt;"))</f>
        <v>N/A</v>
      </c>
      <c r="BH19" s="516"/>
      <c r="BI19" s="516" t="str">
        <f>IF(OR(ISBLANK(R10),ISBLANK('R1'!R16)),"N/A",IF(BI17&gt;=BI18/1000,"ok","&lt;&gt;"))</f>
        <v>N/A</v>
      </c>
      <c r="BJ19" s="516"/>
      <c r="BK19" s="516" t="str">
        <f>IF(OR(ISBLANK(T10),ISBLANK('R1'!T16)),"N/A",IF(BK17&gt;=BK18/1000,"ok","&lt;&gt;"))</f>
        <v>N/A</v>
      </c>
      <c r="BL19" s="516"/>
      <c r="BM19" s="516" t="str">
        <f>IF(OR(ISBLANK(V10),ISBLANK('R1'!V16)),"N/A",IF(BM17&gt;=BM18/1000,"ok","&lt;&gt;"))</f>
        <v>N/A</v>
      </c>
      <c r="BN19" s="516"/>
      <c r="BO19" s="516" t="str">
        <f>IF(OR(ISBLANK(X10),ISBLANK('R1'!X16)),"N/A",IF(BO17&gt;=BO18/1000,"ok","&lt;&gt;"))</f>
        <v>N/A</v>
      </c>
      <c r="BP19" s="516"/>
      <c r="BQ19" s="516" t="str">
        <f>IF(OR(ISBLANK(Z10),ISBLANK('R1'!Z16)),"N/A",IF(BQ17&gt;=BQ18/1000,"ok","&lt;&gt;"))</f>
        <v>N/A</v>
      </c>
      <c r="BR19" s="516"/>
      <c r="BS19" s="516" t="str">
        <f>IF(OR(ISBLANK(AB10),ISBLANK('R1'!AB16)),"N/A",IF(BS17&gt;=BS18/1000,"ok","&lt;&gt;"))</f>
        <v>N/A</v>
      </c>
      <c r="BT19" s="516"/>
      <c r="BU19" s="516" t="str">
        <f>IF(OR(ISBLANK(AD10),ISBLANK('R1'!AD16)),"N/A",IF(BU17&gt;=BU18/1000,"ok","&lt;&gt;"))</f>
        <v>N/A</v>
      </c>
      <c r="BV19" s="516"/>
      <c r="BW19" s="516" t="str">
        <f>IF(OR(ISBLANK(AF10),ISBLANK('R1'!AF16)),"N/A",IF(BW17&gt;=BW18/1000,"ok","&lt;&gt;"))</f>
        <v>N/A</v>
      </c>
      <c r="BX19" s="516"/>
      <c r="BY19" s="516" t="str">
        <f>IF(OR(ISBLANK(AH10),ISBLANK('R1'!AH16)),"N/A",IF(BY17&gt;=BY18/1000,"ok","&lt;&gt;"))</f>
        <v>N/A</v>
      </c>
      <c r="BZ19" s="516"/>
      <c r="CA19" s="516" t="str">
        <f>IF(OR(ISBLANK(AJ10),ISBLANK('R1'!AJ16)),"N/A",IF(CA17&gt;=CA18/1000,"ok","&lt;&gt;"))</f>
        <v>N/A</v>
      </c>
      <c r="CB19" s="394"/>
      <c r="CC19" s="516" t="str">
        <f>IF(OR(ISBLANK(AL10),ISBLANK('R1'!AL16)),"N/A",IF(CC17&gt;=CC18/1000,"ok","&lt;&gt;"))</f>
        <v>N/A</v>
      </c>
      <c r="CD19" s="516"/>
      <c r="CE19" s="516" t="str">
        <f>IF(OR(ISBLANK(AN10),ISBLANK('R1'!AN16)),"N/A",IF(CE17&gt;=CE18/1000,"ok","&lt;&gt;"))</f>
        <v>N/A</v>
      </c>
      <c r="CF19" s="516"/>
      <c r="CG19" s="516" t="str">
        <f>IF(OR(ISBLANK(AP10),ISBLANK('R1'!AP16)),"N/A",IF(CG17&gt;=CG18/1000,"ok","&lt;&gt;"))</f>
        <v>N/A</v>
      </c>
      <c r="CH19" s="394"/>
    </row>
    <row r="20" spans="1:100" ht="16.5" customHeight="1" x14ac:dyDescent="0.2">
      <c r="C20" s="84" t="s">
        <v>129</v>
      </c>
      <c r="D20" s="685"/>
      <c r="E20" s="690"/>
      <c r="F20" s="686"/>
      <c r="G20" s="707"/>
      <c r="H20" s="686"/>
      <c r="I20" s="686"/>
      <c r="J20" s="686"/>
      <c r="K20" s="686"/>
      <c r="L20" s="686"/>
      <c r="M20" s="686"/>
      <c r="N20" s="686"/>
      <c r="O20" s="686"/>
      <c r="P20" s="686"/>
      <c r="Q20" s="686"/>
      <c r="R20" s="686"/>
      <c r="S20" s="686"/>
      <c r="T20" s="686"/>
      <c r="U20" s="728"/>
      <c r="V20" s="686"/>
      <c r="W20" s="728"/>
      <c r="X20" s="151"/>
      <c r="Y20" s="758"/>
      <c r="Z20" s="151"/>
      <c r="AA20" s="758"/>
      <c r="AB20" s="151"/>
      <c r="AC20" s="758"/>
      <c r="AD20" s="167"/>
      <c r="AE20" s="758"/>
      <c r="AF20" s="167"/>
      <c r="AG20" s="758"/>
      <c r="AH20" s="151"/>
      <c r="AI20" s="758"/>
      <c r="AJ20" s="151"/>
      <c r="AK20" s="758"/>
      <c r="AL20" s="167"/>
      <c r="AM20" s="758"/>
      <c r="AN20" s="167"/>
      <c r="AO20" s="758"/>
      <c r="AP20" s="151"/>
      <c r="AQ20" s="758"/>
      <c r="AR20" s="167"/>
      <c r="AS20" s="103"/>
      <c r="AT20" s="479" t="s">
        <v>211</v>
      </c>
      <c r="AU20" s="607" t="s">
        <v>212</v>
      </c>
      <c r="AV20" s="493"/>
      <c r="AW20" s="494"/>
      <c r="AX20" s="495"/>
      <c r="AY20" s="494"/>
      <c r="AZ20" s="495"/>
      <c r="BA20" s="494"/>
      <c r="BB20" s="495"/>
      <c r="BC20" s="494"/>
      <c r="BD20" s="495"/>
      <c r="BE20" s="494"/>
      <c r="BF20" s="495"/>
      <c r="BG20" s="494"/>
      <c r="BH20" s="495"/>
      <c r="BI20" s="494"/>
      <c r="BJ20" s="495"/>
      <c r="BK20" s="494"/>
      <c r="BL20" s="495"/>
      <c r="BM20" s="494"/>
      <c r="BN20" s="495"/>
      <c r="BO20" s="494"/>
      <c r="BP20" s="495"/>
      <c r="BQ20" s="494"/>
      <c r="BR20" s="495"/>
      <c r="BS20" s="494"/>
      <c r="BT20" s="495"/>
      <c r="BU20" s="494"/>
      <c r="BV20" s="495"/>
      <c r="BW20" s="494"/>
      <c r="BX20" s="495"/>
      <c r="BY20" s="494"/>
      <c r="BZ20" s="495"/>
      <c r="CA20" s="494"/>
      <c r="CB20" s="495"/>
      <c r="CC20" s="494"/>
      <c r="CD20" s="495"/>
      <c r="CE20" s="494"/>
      <c r="CF20" s="495"/>
      <c r="CG20" s="494"/>
      <c r="CH20" s="495"/>
    </row>
    <row r="21" spans="1:100" ht="12.75" customHeight="1" x14ac:dyDescent="0.2">
      <c r="C21" s="316" t="s">
        <v>187</v>
      </c>
      <c r="D21" s="863" t="s">
        <v>134</v>
      </c>
      <c r="E21" s="863"/>
      <c r="F21" s="863"/>
      <c r="G21" s="863"/>
      <c r="H21" s="863"/>
      <c r="I21" s="863"/>
      <c r="J21" s="863"/>
      <c r="K21" s="863"/>
      <c r="L21" s="863"/>
      <c r="M21" s="863"/>
      <c r="N21" s="863"/>
      <c r="O21" s="863"/>
      <c r="P21" s="863"/>
      <c r="Q21" s="863"/>
      <c r="R21" s="863"/>
      <c r="S21" s="863"/>
      <c r="T21" s="863"/>
      <c r="U21" s="863"/>
      <c r="V21" s="863"/>
      <c r="W21" s="863"/>
      <c r="X21" s="863"/>
      <c r="Y21" s="863"/>
      <c r="Z21" s="863"/>
      <c r="AA21" s="863"/>
      <c r="AB21" s="863"/>
      <c r="AC21" s="863"/>
      <c r="AD21" s="863"/>
      <c r="AE21" s="863"/>
      <c r="AF21" s="863"/>
      <c r="AG21" s="863"/>
      <c r="AH21" s="863"/>
      <c r="AI21" s="863"/>
      <c r="AJ21" s="863"/>
      <c r="AK21" s="863"/>
      <c r="AL21" s="679"/>
      <c r="AM21" s="679"/>
      <c r="AN21" s="679"/>
      <c r="AO21" s="679"/>
      <c r="AP21" s="679"/>
      <c r="AQ21" s="679"/>
      <c r="AR21" s="303"/>
      <c r="AS21" s="103"/>
      <c r="AT21" s="479" t="s">
        <v>213</v>
      </c>
      <c r="AU21" s="607" t="s">
        <v>214</v>
      </c>
      <c r="AV21" s="335"/>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6"/>
      <c r="BW21" s="496"/>
      <c r="BX21" s="496"/>
      <c r="BY21" s="496"/>
      <c r="BZ21" s="496"/>
      <c r="CA21" s="496"/>
      <c r="CB21" s="503"/>
      <c r="CC21" s="496"/>
      <c r="CD21" s="496"/>
      <c r="CE21" s="496"/>
      <c r="CF21" s="496"/>
      <c r="CG21" s="496"/>
      <c r="CH21" s="503"/>
    </row>
    <row r="22" spans="1:100" ht="25.5" customHeight="1" x14ac:dyDescent="0.2">
      <c r="C22" s="316" t="s">
        <v>187</v>
      </c>
      <c r="D22" s="838" t="s">
        <v>24</v>
      </c>
      <c r="E22" s="838"/>
      <c r="F22" s="838"/>
      <c r="G22" s="838"/>
      <c r="H22" s="838"/>
      <c r="I22" s="838"/>
      <c r="J22" s="838"/>
      <c r="K22" s="838"/>
      <c r="L22" s="838"/>
      <c r="M22" s="838"/>
      <c r="N22" s="838"/>
      <c r="O22" s="838"/>
      <c r="P22" s="838"/>
      <c r="Q22" s="838"/>
      <c r="R22" s="838"/>
      <c r="S22" s="838"/>
      <c r="T22" s="838"/>
      <c r="U22" s="838"/>
      <c r="V22" s="838"/>
      <c r="W22" s="838"/>
      <c r="X22" s="838"/>
      <c r="Y22" s="838"/>
      <c r="Z22" s="838"/>
      <c r="AA22" s="838"/>
      <c r="AB22" s="838"/>
      <c r="AC22" s="838"/>
      <c r="AD22" s="838"/>
      <c r="AE22" s="838"/>
      <c r="AF22" s="838"/>
      <c r="AG22" s="838"/>
      <c r="AH22" s="838"/>
      <c r="AI22" s="838"/>
      <c r="AJ22" s="838"/>
      <c r="AK22" s="838"/>
      <c r="AL22" s="864"/>
      <c r="AM22" s="864"/>
      <c r="AN22" s="864"/>
      <c r="AO22" s="864"/>
      <c r="AP22" s="864"/>
      <c r="AQ22" s="864"/>
      <c r="AR22" s="864"/>
      <c r="AS22" s="2"/>
      <c r="AT22" s="481" t="s">
        <v>215</v>
      </c>
      <c r="AU22" s="607" t="s">
        <v>216</v>
      </c>
      <c r="AV22" s="339"/>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28"/>
      <c r="CB22" s="328"/>
      <c r="CC22" s="340"/>
      <c r="CD22" s="340"/>
      <c r="CE22" s="340"/>
      <c r="CF22" s="340"/>
      <c r="CG22" s="328"/>
      <c r="CH22" s="328"/>
    </row>
    <row r="23" spans="1:100" ht="27.75" customHeight="1" x14ac:dyDescent="0.2">
      <c r="C23" s="316" t="s">
        <v>187</v>
      </c>
      <c r="D23" s="842" t="s">
        <v>268</v>
      </c>
      <c r="E23" s="842"/>
      <c r="F23" s="842"/>
      <c r="G23" s="842"/>
      <c r="H23" s="842"/>
      <c r="I23" s="842"/>
      <c r="J23" s="842"/>
      <c r="K23" s="842"/>
      <c r="L23" s="842"/>
      <c r="M23" s="842"/>
      <c r="N23" s="842"/>
      <c r="O23" s="842"/>
      <c r="P23" s="842"/>
      <c r="Q23" s="842"/>
      <c r="R23" s="842"/>
      <c r="S23" s="842"/>
      <c r="T23" s="842"/>
      <c r="U23" s="842"/>
      <c r="V23" s="842"/>
      <c r="W23" s="842"/>
      <c r="X23" s="842"/>
      <c r="Y23" s="842"/>
      <c r="Z23" s="842"/>
      <c r="AA23" s="842"/>
      <c r="AB23" s="842"/>
      <c r="AC23" s="842"/>
      <c r="AD23" s="842"/>
      <c r="AE23" s="842"/>
      <c r="AF23" s="842"/>
      <c r="AG23" s="842"/>
      <c r="AH23" s="842"/>
      <c r="AI23" s="842"/>
      <c r="AJ23" s="842"/>
      <c r="AK23" s="842"/>
      <c r="AL23" s="842"/>
      <c r="AM23" s="842"/>
      <c r="AN23" s="842"/>
      <c r="AO23" s="842"/>
      <c r="AP23" s="842"/>
      <c r="AQ23" s="842"/>
      <c r="AR23" s="842"/>
      <c r="AS23" s="502"/>
      <c r="CI23" s="2"/>
      <c r="CJ23" s="2"/>
      <c r="CK23" s="2"/>
      <c r="CL23" s="2"/>
      <c r="CM23" s="2"/>
      <c r="CN23" s="2"/>
      <c r="CO23" s="2"/>
      <c r="CP23" s="2"/>
      <c r="CQ23" s="2"/>
      <c r="CR23" s="2"/>
      <c r="CS23" s="2"/>
      <c r="CT23" s="2"/>
      <c r="CU23" s="2"/>
      <c r="CV23" s="2"/>
    </row>
    <row r="24" spans="1:100" ht="14.25" customHeight="1" x14ac:dyDescent="0.2">
      <c r="C24" s="316" t="s">
        <v>187</v>
      </c>
      <c r="D24" s="838" t="s">
        <v>9</v>
      </c>
      <c r="E24" s="838"/>
      <c r="F24" s="838"/>
      <c r="G24" s="838"/>
      <c r="H24" s="838"/>
      <c r="I24" s="838"/>
      <c r="J24" s="838"/>
      <c r="K24" s="838"/>
      <c r="L24" s="838"/>
      <c r="M24" s="838"/>
      <c r="N24" s="838"/>
      <c r="O24" s="838"/>
      <c r="P24" s="838"/>
      <c r="Q24" s="838"/>
      <c r="R24" s="838"/>
      <c r="S24" s="838"/>
      <c r="T24" s="838"/>
      <c r="U24" s="838"/>
      <c r="V24" s="838"/>
      <c r="W24" s="838"/>
      <c r="X24" s="838"/>
      <c r="Y24" s="838"/>
      <c r="Z24" s="838"/>
      <c r="AA24" s="838"/>
      <c r="AB24" s="838"/>
      <c r="AC24" s="838"/>
      <c r="AD24" s="838"/>
      <c r="AE24" s="838"/>
      <c r="AF24" s="838"/>
      <c r="AG24" s="838"/>
      <c r="AH24" s="838"/>
      <c r="AI24" s="838"/>
      <c r="AJ24" s="838"/>
      <c r="AK24" s="838"/>
      <c r="AL24" s="301"/>
      <c r="AM24" s="301"/>
      <c r="AN24" s="301"/>
      <c r="AO24" s="301"/>
      <c r="AP24" s="301"/>
      <c r="AQ24" s="301"/>
      <c r="AR24" s="301"/>
      <c r="AS24" s="2"/>
      <c r="AT24" s="328"/>
      <c r="AU24" s="610"/>
      <c r="AV24" s="335"/>
      <c r="AW24" s="491"/>
      <c r="AX24" s="498"/>
      <c r="AY24" s="491"/>
      <c r="AZ24" s="498"/>
      <c r="BA24" s="496"/>
      <c r="BB24" s="498"/>
      <c r="BC24" s="491"/>
      <c r="BD24" s="498"/>
      <c r="BE24" s="491"/>
      <c r="BF24" s="498"/>
      <c r="BG24" s="491"/>
      <c r="BH24" s="498"/>
      <c r="BI24" s="491"/>
      <c r="BJ24" s="498"/>
      <c r="BK24" s="491"/>
      <c r="BL24" s="498"/>
      <c r="BM24" s="491"/>
      <c r="BN24" s="498"/>
      <c r="BO24" s="491"/>
      <c r="BP24" s="499"/>
      <c r="BQ24" s="491"/>
      <c r="BR24" s="498"/>
      <c r="BS24" s="491"/>
      <c r="BT24" s="498"/>
      <c r="BU24" s="498"/>
      <c r="BV24" s="498"/>
      <c r="BW24" s="498"/>
      <c r="BX24" s="498"/>
      <c r="BY24" s="491"/>
      <c r="BZ24" s="498"/>
      <c r="CA24" s="491"/>
      <c r="CB24" s="498"/>
      <c r="CC24" s="498"/>
      <c r="CD24" s="498"/>
      <c r="CE24" s="491"/>
      <c r="CF24" s="498"/>
      <c r="CG24" s="491"/>
      <c r="CH24" s="498"/>
      <c r="CI24" s="2"/>
    </row>
    <row r="25" spans="1:100" s="1" customFormat="1" ht="14.25" customHeight="1" x14ac:dyDescent="0.2">
      <c r="A25" s="476"/>
      <c r="B25" s="476"/>
      <c r="C25" s="316" t="s">
        <v>187</v>
      </c>
      <c r="D25" s="660" t="s">
        <v>40</v>
      </c>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103"/>
      <c r="AT25" s="564"/>
      <c r="AU25" s="565"/>
      <c r="AV25" s="335"/>
      <c r="AW25" s="496"/>
      <c r="AX25" s="496"/>
      <c r="AY25" s="496"/>
      <c r="AZ25" s="496"/>
      <c r="BA25" s="496"/>
      <c r="BB25" s="496"/>
      <c r="BC25" s="496"/>
      <c r="BD25" s="496"/>
      <c r="BE25" s="496"/>
      <c r="BF25" s="496"/>
      <c r="BG25" s="496"/>
      <c r="BH25" s="496"/>
      <c r="BI25" s="496"/>
      <c r="BJ25" s="496"/>
      <c r="BK25" s="496"/>
      <c r="BL25" s="496"/>
      <c r="BM25" s="496"/>
      <c r="BN25" s="496"/>
      <c r="BO25" s="496"/>
      <c r="BP25" s="496"/>
      <c r="BQ25" s="496"/>
      <c r="BR25" s="496"/>
      <c r="BS25" s="496"/>
      <c r="BT25" s="496"/>
      <c r="BU25" s="496"/>
      <c r="BV25" s="496"/>
      <c r="BW25" s="496"/>
      <c r="BX25" s="496"/>
      <c r="BY25" s="496"/>
      <c r="BZ25" s="496"/>
      <c r="CA25" s="496"/>
      <c r="CB25" s="498"/>
      <c r="CC25" s="496"/>
      <c r="CD25" s="496"/>
      <c r="CE25" s="496"/>
      <c r="CF25" s="496"/>
      <c r="CG25" s="496"/>
      <c r="CH25" s="498"/>
      <c r="CI25" s="103"/>
    </row>
    <row r="26" spans="1:100" ht="20.25" customHeight="1" x14ac:dyDescent="0.2">
      <c r="C26" s="1"/>
      <c r="D26" s="87"/>
      <c r="E26" s="270"/>
      <c r="F26" s="271"/>
      <c r="G26" s="271"/>
      <c r="H26" s="271"/>
      <c r="I26" s="271"/>
      <c r="J26" s="271"/>
      <c r="K26" s="271"/>
      <c r="L26" s="271"/>
      <c r="M26" s="271"/>
      <c r="N26" s="271"/>
      <c r="O26" s="271"/>
      <c r="P26" s="271"/>
      <c r="Q26" s="271"/>
      <c r="R26" s="15"/>
      <c r="S26" s="15"/>
      <c r="T26" s="860" t="str">
        <f>D9&amp;" (R2,1)"</f>
        <v>Stock of hazardous waste at the beginning of the year (R2,1)</v>
      </c>
      <c r="U26" s="861"/>
      <c r="V26" s="861"/>
      <c r="W26" s="861"/>
      <c r="X26" s="861"/>
      <c r="Y26" s="861"/>
      <c r="Z26" s="861"/>
      <c r="AA26" s="862"/>
      <c r="AB26" s="15"/>
      <c r="AC26" s="270"/>
      <c r="AD26" s="865"/>
      <c r="AE26" s="865"/>
      <c r="AF26" s="865"/>
      <c r="AG26" s="865"/>
      <c r="AH26" s="865"/>
      <c r="AI26" s="865"/>
      <c r="AJ26" s="865"/>
      <c r="AK26" s="270"/>
      <c r="AL26" s="270"/>
      <c r="AM26" s="270"/>
      <c r="AN26" s="270"/>
      <c r="AO26" s="270"/>
      <c r="AP26" s="270"/>
      <c r="AQ26" s="270"/>
      <c r="AR26" s="270"/>
      <c r="AS26" s="103"/>
      <c r="AT26" s="335"/>
      <c r="AU26" s="497"/>
      <c r="AV26" s="335"/>
      <c r="AW26" s="500"/>
      <c r="AX26" s="500"/>
      <c r="AY26" s="500"/>
      <c r="AZ26" s="500"/>
      <c r="BA26" s="500"/>
      <c r="BB26" s="500"/>
      <c r="BC26" s="500"/>
      <c r="BD26" s="500"/>
      <c r="BE26" s="500"/>
      <c r="BF26" s="500"/>
      <c r="BG26" s="500"/>
      <c r="BH26" s="500"/>
      <c r="BI26" s="500"/>
      <c r="BJ26" s="500"/>
      <c r="BK26" s="500"/>
      <c r="BL26" s="500"/>
      <c r="BM26" s="500"/>
      <c r="BN26" s="500"/>
      <c r="BO26" s="500"/>
      <c r="BP26" s="500"/>
      <c r="BQ26" s="500"/>
      <c r="BR26" s="500"/>
      <c r="BS26" s="500"/>
      <c r="BT26" s="500"/>
      <c r="BU26" s="500"/>
      <c r="BV26" s="500"/>
      <c r="BW26" s="500"/>
      <c r="BX26" s="500"/>
      <c r="BY26" s="500"/>
      <c r="BZ26" s="500"/>
      <c r="CA26" s="500"/>
      <c r="CB26" s="328"/>
      <c r="CC26" s="500"/>
      <c r="CD26" s="500"/>
      <c r="CE26" s="500"/>
      <c r="CF26" s="500"/>
      <c r="CG26" s="500"/>
      <c r="CH26" s="328"/>
      <c r="CI26" s="2"/>
    </row>
    <row r="27" spans="1:100" ht="18" customHeight="1" x14ac:dyDescent="0.2">
      <c r="C27" s="1"/>
      <c r="D27" s="87"/>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I27" s="270"/>
      <c r="AJ27" s="270"/>
      <c r="AK27" s="270"/>
      <c r="AL27" s="270"/>
      <c r="AM27" s="270"/>
      <c r="AN27" s="270"/>
      <c r="AO27" s="270"/>
      <c r="AQ27" s="270"/>
      <c r="AR27" s="270"/>
      <c r="AS27" s="103"/>
      <c r="AT27" s="335"/>
      <c r="AU27" s="497"/>
      <c r="AV27" s="335"/>
      <c r="AW27" s="500"/>
      <c r="AX27" s="500"/>
      <c r="AY27" s="500"/>
      <c r="AZ27" s="500"/>
      <c r="BA27" s="500"/>
      <c r="BB27" s="500"/>
      <c r="BC27" s="500"/>
      <c r="BD27" s="500"/>
      <c r="BE27" s="500"/>
      <c r="BF27" s="500"/>
      <c r="BG27" s="500"/>
      <c r="BH27" s="500"/>
      <c r="BI27" s="500"/>
      <c r="BJ27" s="500"/>
      <c r="BK27" s="500"/>
      <c r="BL27" s="500"/>
      <c r="BM27" s="500"/>
      <c r="BN27" s="500"/>
      <c r="BO27" s="500"/>
      <c r="BP27" s="500"/>
      <c r="BQ27" s="500"/>
      <c r="BR27" s="500"/>
      <c r="BS27" s="500"/>
      <c r="BT27" s="500"/>
      <c r="BU27" s="500"/>
      <c r="BV27" s="500"/>
      <c r="BW27" s="500"/>
      <c r="BX27" s="500"/>
      <c r="BY27" s="500"/>
      <c r="BZ27" s="500"/>
      <c r="CA27" s="500"/>
      <c r="CB27" s="328"/>
      <c r="CC27" s="500"/>
      <c r="CD27" s="500"/>
      <c r="CE27" s="500"/>
      <c r="CF27" s="500"/>
      <c r="CG27" s="500"/>
      <c r="CH27" s="328"/>
      <c r="CI27" s="2"/>
    </row>
    <row r="28" spans="1:100" ht="41.25" customHeight="1" x14ac:dyDescent="0.2">
      <c r="C28" s="1"/>
      <c r="D28" s="703" t="str">
        <f>D10&amp;" (R2,2) [+]"</f>
        <v>Hazardous waste generated during the year (R2,2) [+]</v>
      </c>
      <c r="F28" s="270"/>
      <c r="G28" s="270"/>
      <c r="H28" s="270"/>
      <c r="I28" s="270"/>
      <c r="J28" s="270"/>
      <c r="K28" s="270"/>
      <c r="L28" s="270"/>
      <c r="M28" s="270"/>
      <c r="N28" s="270"/>
      <c r="O28" s="270"/>
      <c r="P28" s="270"/>
      <c r="Q28" s="270"/>
      <c r="R28" s="270"/>
      <c r="S28" s="270"/>
      <c r="T28" s="270"/>
      <c r="U28" s="270"/>
      <c r="V28" s="270"/>
      <c r="W28" s="270"/>
      <c r="X28" s="270"/>
      <c r="Y28" s="270"/>
      <c r="Z28" s="270"/>
      <c r="AA28" s="270"/>
      <c r="AB28" s="323"/>
      <c r="AC28" s="323"/>
      <c r="AD28" s="854" t="str">
        <f>D13&amp;" (R2,5) [-]"</f>
        <v>Hazardous waste treated or disposed of during the year (=6+7+9+10) (R2,5) [-]</v>
      </c>
      <c r="AE28" s="855"/>
      <c r="AF28" s="855"/>
      <c r="AG28" s="855"/>
      <c r="AH28" s="855"/>
      <c r="AI28" s="855"/>
      <c r="AJ28" s="856"/>
      <c r="AK28" s="270"/>
      <c r="AL28" s="270"/>
      <c r="AM28" s="270"/>
      <c r="AN28" s="270"/>
      <c r="AO28" s="270"/>
      <c r="AP28" s="270"/>
      <c r="AQ28" s="270"/>
      <c r="AR28" s="270"/>
      <c r="AS28" s="103"/>
      <c r="AT28" s="335"/>
      <c r="AU28" s="497"/>
      <c r="AV28" s="335"/>
      <c r="AW28" s="337"/>
      <c r="AX28" s="336"/>
      <c r="AY28" s="337"/>
      <c r="AZ28" s="337"/>
      <c r="BA28" s="337"/>
      <c r="BB28" s="336"/>
      <c r="BC28" s="337"/>
      <c r="BD28" s="337"/>
      <c r="BE28" s="337"/>
      <c r="BF28" s="336"/>
      <c r="BG28" s="337"/>
      <c r="BH28" s="337"/>
      <c r="BI28" s="337"/>
      <c r="BJ28" s="336"/>
      <c r="BK28" s="337"/>
      <c r="BL28" s="338"/>
      <c r="BM28" s="337"/>
      <c r="BN28" s="336"/>
      <c r="BO28" s="337"/>
      <c r="BP28" s="337"/>
      <c r="BQ28" s="337"/>
      <c r="BR28" s="336"/>
      <c r="BS28" s="337"/>
      <c r="BT28" s="338"/>
      <c r="BU28" s="337"/>
      <c r="BV28" s="336"/>
      <c r="BW28" s="337"/>
      <c r="BX28" s="338"/>
      <c r="BY28" s="328"/>
      <c r="BZ28" s="328"/>
      <c r="CA28" s="328"/>
      <c r="CB28" s="328"/>
      <c r="CC28" s="337"/>
      <c r="CD28" s="338"/>
      <c r="CE28" s="328"/>
      <c r="CF28" s="328"/>
      <c r="CG28" s="328"/>
      <c r="CH28" s="328"/>
    </row>
    <row r="29" spans="1:100" ht="14.25" customHeight="1" x14ac:dyDescent="0.2">
      <c r="C29" s="1"/>
      <c r="D29" s="87"/>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304"/>
      <c r="AC29" s="304"/>
      <c r="AD29" s="304"/>
      <c r="AE29" s="304"/>
      <c r="AF29" s="304"/>
      <c r="AG29" s="304"/>
      <c r="AH29" s="304"/>
      <c r="AI29" s="270"/>
      <c r="AJ29" s="270"/>
      <c r="AK29" s="270"/>
      <c r="AL29" s="270"/>
      <c r="AM29" s="270"/>
      <c r="AN29" s="270"/>
      <c r="AO29" s="270"/>
      <c r="AP29" s="304"/>
      <c r="AQ29" s="270"/>
      <c r="AR29" s="270"/>
      <c r="AS29" s="103"/>
      <c r="AT29" s="335"/>
      <c r="AU29" s="497"/>
      <c r="AV29" s="335"/>
      <c r="AW29" s="337"/>
      <c r="AX29" s="336"/>
      <c r="AY29" s="337"/>
      <c r="AZ29" s="337"/>
      <c r="BA29" s="337"/>
      <c r="BB29" s="336"/>
      <c r="BC29" s="337"/>
      <c r="BD29" s="337"/>
      <c r="BE29" s="337"/>
      <c r="BF29" s="336"/>
      <c r="BG29" s="337"/>
      <c r="BH29" s="337"/>
      <c r="BI29" s="337"/>
      <c r="BJ29" s="336"/>
      <c r="BK29" s="337"/>
      <c r="BL29" s="338"/>
      <c r="BM29" s="337"/>
      <c r="BN29" s="336"/>
      <c r="BO29" s="337"/>
      <c r="BP29" s="337"/>
      <c r="BQ29" s="337"/>
      <c r="BR29" s="336"/>
      <c r="BS29" s="337"/>
      <c r="BT29" s="338"/>
      <c r="BU29" s="337"/>
      <c r="BV29" s="336"/>
      <c r="BW29" s="337"/>
      <c r="BX29" s="338"/>
      <c r="BY29" s="328"/>
      <c r="BZ29" s="328"/>
      <c r="CA29" s="328"/>
      <c r="CB29" s="328"/>
      <c r="CC29" s="337"/>
      <c r="CD29" s="338"/>
      <c r="CE29" s="328"/>
      <c r="CF29" s="328"/>
      <c r="CG29" s="328"/>
      <c r="CH29" s="328"/>
    </row>
    <row r="30" spans="1:100" ht="21.75" customHeight="1" x14ac:dyDescent="0.2">
      <c r="C30" s="1"/>
      <c r="D30" s="703" t="str">
        <f>D11&amp;" (R2,3) [+]"</f>
        <v>Hazardous waste imported during the year (R2,3) [+]</v>
      </c>
      <c r="F30" s="270"/>
      <c r="G30" s="270"/>
      <c r="H30" s="270"/>
      <c r="I30" s="270"/>
      <c r="J30" s="270"/>
      <c r="K30" s="270"/>
      <c r="L30" s="270"/>
      <c r="M30" s="270"/>
      <c r="N30" s="270"/>
      <c r="O30" s="270"/>
      <c r="P30" s="270"/>
      <c r="Q30" s="270"/>
      <c r="R30" s="270"/>
      <c r="S30" s="270"/>
      <c r="T30" s="270"/>
      <c r="U30" s="270"/>
      <c r="V30" s="270"/>
      <c r="W30" s="270"/>
      <c r="X30" s="270"/>
      <c r="Y30" s="270"/>
      <c r="Z30" s="270"/>
      <c r="AA30" s="270"/>
      <c r="AC30" s="323"/>
      <c r="AD30" s="854" t="str">
        <f>D12&amp;" (R2,4) [-]"</f>
        <v>Hazardous waste exported during the year (R2,4) [-]</v>
      </c>
      <c r="AE30" s="855"/>
      <c r="AF30" s="855"/>
      <c r="AG30" s="855"/>
      <c r="AH30" s="855"/>
      <c r="AI30" s="855"/>
      <c r="AJ30" s="856"/>
      <c r="AK30" s="270"/>
      <c r="AL30" s="270"/>
      <c r="AM30" s="270"/>
      <c r="AN30" s="270"/>
      <c r="AO30" s="270"/>
      <c r="AP30" s="270"/>
      <c r="AQ30" s="270"/>
      <c r="AR30" s="270"/>
      <c r="AS30" s="103"/>
      <c r="AT30" s="335"/>
      <c r="AU30" s="490"/>
      <c r="AV30" s="335"/>
      <c r="AW30" s="500"/>
      <c r="AX30" s="500"/>
      <c r="AY30" s="500"/>
      <c r="AZ30" s="500"/>
      <c r="BA30" s="500"/>
      <c r="BB30" s="500"/>
      <c r="BC30" s="500"/>
      <c r="BD30" s="500"/>
      <c r="BE30" s="500"/>
      <c r="BF30" s="500"/>
      <c r="BG30" s="500"/>
      <c r="BH30" s="500"/>
      <c r="BI30" s="500"/>
      <c r="BJ30" s="500"/>
      <c r="BK30" s="500"/>
      <c r="BL30" s="500"/>
      <c r="BM30" s="500"/>
      <c r="BN30" s="500"/>
      <c r="BO30" s="500"/>
      <c r="BP30" s="500"/>
      <c r="BQ30" s="500"/>
      <c r="BR30" s="500"/>
      <c r="BS30" s="500"/>
      <c r="BT30" s="500"/>
      <c r="BU30" s="500"/>
      <c r="BV30" s="500"/>
      <c r="BW30" s="500"/>
      <c r="BX30" s="500"/>
      <c r="BY30" s="500"/>
      <c r="BZ30" s="500"/>
      <c r="CA30" s="500"/>
      <c r="CB30" s="328"/>
      <c r="CC30" s="500"/>
      <c r="CD30" s="500"/>
      <c r="CE30" s="500"/>
      <c r="CF30" s="500"/>
      <c r="CG30" s="500"/>
      <c r="CH30" s="328"/>
    </row>
    <row r="31" spans="1:100" ht="10.5" customHeight="1" x14ac:dyDescent="0.2">
      <c r="C31" s="1"/>
      <c r="D31" s="87"/>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103"/>
      <c r="AT31" s="335"/>
      <c r="AU31" s="490"/>
      <c r="AV31" s="335"/>
      <c r="AW31" s="500"/>
      <c r="AX31" s="500"/>
      <c r="AY31" s="500"/>
      <c r="AZ31" s="500"/>
      <c r="BA31" s="500"/>
      <c r="BB31" s="500"/>
      <c r="BC31" s="500"/>
      <c r="BD31" s="500"/>
      <c r="BE31" s="500"/>
      <c r="BF31" s="500"/>
      <c r="BG31" s="500"/>
      <c r="BH31" s="500"/>
      <c r="BI31" s="500"/>
      <c r="BJ31" s="500"/>
      <c r="BK31" s="500"/>
      <c r="BL31" s="500"/>
      <c r="BM31" s="500"/>
      <c r="BN31" s="500"/>
      <c r="BO31" s="500"/>
      <c r="BP31" s="500"/>
      <c r="BQ31" s="500"/>
      <c r="BR31" s="500"/>
      <c r="BS31" s="500"/>
      <c r="BT31" s="500"/>
      <c r="BU31" s="500"/>
      <c r="BV31" s="500"/>
      <c r="BW31" s="500"/>
      <c r="BX31" s="500"/>
      <c r="BY31" s="500"/>
      <c r="BZ31" s="500"/>
      <c r="CA31" s="500"/>
      <c r="CB31" s="328"/>
      <c r="CC31" s="500"/>
      <c r="CD31" s="500"/>
      <c r="CE31" s="500"/>
      <c r="CF31" s="500"/>
      <c r="CG31" s="500"/>
      <c r="CH31" s="328"/>
    </row>
    <row r="32" spans="1:100" ht="21.75" customHeight="1" x14ac:dyDescent="0.2">
      <c r="C32" s="1"/>
      <c r="D32" s="87"/>
      <c r="E32" s="270"/>
      <c r="F32" s="270"/>
      <c r="G32" s="270"/>
      <c r="H32" s="270"/>
      <c r="I32" s="270"/>
      <c r="J32" s="270"/>
      <c r="K32" s="270"/>
      <c r="L32" s="270"/>
      <c r="M32" s="270"/>
      <c r="N32" s="270"/>
      <c r="O32" s="270"/>
      <c r="P32" s="270"/>
      <c r="Q32" s="270"/>
      <c r="R32" s="684"/>
      <c r="S32" s="684"/>
      <c r="T32" s="857" t="str">
        <f>D19&amp;" (R2,11)"</f>
        <v>Stock of hazardous waste at the end of the year (=1+2+3-4-5) (R2,11)</v>
      </c>
      <c r="U32" s="858"/>
      <c r="V32" s="858"/>
      <c r="W32" s="858"/>
      <c r="X32" s="858"/>
      <c r="Y32" s="858"/>
      <c r="Z32" s="859"/>
      <c r="AA32" s="746"/>
      <c r="AB32" s="15"/>
      <c r="AC32" s="270"/>
      <c r="AD32" s="270"/>
      <c r="AE32" s="270"/>
      <c r="AF32" s="270"/>
      <c r="AG32" s="270"/>
      <c r="AH32" s="270"/>
      <c r="AI32" s="270"/>
      <c r="AJ32" s="270"/>
      <c r="AK32" s="270"/>
      <c r="AL32" s="270"/>
      <c r="AM32" s="270"/>
      <c r="AN32" s="270"/>
      <c r="AO32" s="270"/>
      <c r="AP32" s="270"/>
      <c r="AQ32" s="270"/>
      <c r="AR32" s="270"/>
      <c r="AS32" s="103"/>
      <c r="AT32" s="335"/>
      <c r="AU32" s="501"/>
      <c r="AV32" s="335"/>
      <c r="AW32" s="337"/>
      <c r="AX32" s="336"/>
      <c r="AY32" s="337"/>
      <c r="AZ32" s="337"/>
      <c r="BA32" s="337"/>
      <c r="BB32" s="336"/>
      <c r="BC32" s="337"/>
      <c r="BD32" s="337"/>
      <c r="BE32" s="337"/>
      <c r="BF32" s="336"/>
      <c r="BG32" s="337"/>
      <c r="BH32" s="337"/>
      <c r="BI32" s="337"/>
      <c r="BJ32" s="336"/>
      <c r="BK32" s="337"/>
      <c r="BL32" s="338"/>
      <c r="BM32" s="337"/>
      <c r="BN32" s="336"/>
      <c r="BO32" s="337"/>
      <c r="BP32" s="337"/>
      <c r="BQ32" s="337"/>
      <c r="BR32" s="336"/>
      <c r="BS32" s="337"/>
      <c r="BT32" s="338"/>
      <c r="BU32" s="337"/>
      <c r="BV32" s="336"/>
      <c r="BW32" s="337"/>
      <c r="BX32" s="338"/>
      <c r="BY32" s="328"/>
      <c r="BZ32" s="328"/>
      <c r="CA32" s="328"/>
      <c r="CB32" s="328"/>
      <c r="CC32" s="337"/>
      <c r="CD32" s="338"/>
      <c r="CE32" s="328"/>
      <c r="CF32" s="328"/>
      <c r="CG32" s="328"/>
      <c r="CH32" s="328"/>
    </row>
    <row r="33" spans="2:86" ht="5.25" customHeight="1" x14ac:dyDescent="0.2">
      <c r="AS33" s="2"/>
      <c r="AT33" s="335"/>
      <c r="AU33" s="340"/>
      <c r="AV33" s="335"/>
      <c r="AW33" s="390"/>
      <c r="AX33" s="340"/>
      <c r="AY33" s="390"/>
      <c r="AZ33" s="390"/>
      <c r="BA33" s="390"/>
      <c r="BB33" s="340"/>
      <c r="BC33" s="390"/>
      <c r="BD33" s="390"/>
      <c r="BE33" s="390"/>
      <c r="BF33" s="340"/>
      <c r="BG33" s="390"/>
      <c r="BH33" s="390"/>
      <c r="BI33" s="390"/>
      <c r="BJ33" s="340"/>
      <c r="BK33" s="390"/>
      <c r="BL33" s="338"/>
      <c r="BM33" s="390"/>
      <c r="BN33" s="340"/>
      <c r="BO33" s="390"/>
      <c r="BP33" s="390"/>
      <c r="BQ33" s="390"/>
      <c r="BR33" s="340"/>
      <c r="BS33" s="390"/>
      <c r="BT33" s="338"/>
      <c r="BU33" s="390"/>
      <c r="BV33" s="340"/>
      <c r="BW33" s="390"/>
      <c r="BX33" s="338"/>
      <c r="BY33" s="328"/>
      <c r="BZ33" s="328"/>
      <c r="CA33" s="328"/>
      <c r="CB33" s="328"/>
      <c r="CC33" s="390"/>
      <c r="CD33" s="338"/>
      <c r="CE33" s="328"/>
      <c r="CF33" s="328"/>
      <c r="CG33" s="328"/>
      <c r="CH33" s="328"/>
    </row>
    <row r="34" spans="2:86" ht="17.25" customHeight="1" x14ac:dyDescent="0.25">
      <c r="B34" s="476">
        <v>1</v>
      </c>
      <c r="C34" s="91" t="s">
        <v>130</v>
      </c>
      <c r="D34" s="91"/>
      <c r="E34" s="91"/>
      <c r="F34" s="149"/>
      <c r="G34" s="160"/>
      <c r="H34" s="149"/>
      <c r="I34" s="160"/>
      <c r="J34" s="149"/>
      <c r="K34" s="160"/>
      <c r="L34" s="149"/>
      <c r="M34" s="160"/>
      <c r="N34" s="149"/>
      <c r="O34" s="160"/>
      <c r="P34" s="149"/>
      <c r="Q34" s="160"/>
      <c r="R34" s="149"/>
      <c r="S34" s="160"/>
      <c r="T34" s="149"/>
      <c r="U34" s="756"/>
      <c r="V34" s="149"/>
      <c r="W34" s="756"/>
      <c r="X34" s="149"/>
      <c r="Y34" s="756"/>
      <c r="Z34" s="149"/>
      <c r="AA34" s="756"/>
      <c r="AB34" s="149"/>
      <c r="AC34" s="756"/>
      <c r="AD34" s="160"/>
      <c r="AE34" s="756"/>
      <c r="AF34" s="160"/>
      <c r="AG34" s="756"/>
      <c r="AH34" s="148"/>
      <c r="AI34" s="764"/>
      <c r="AJ34" s="148"/>
      <c r="AK34" s="764"/>
      <c r="AL34" s="166"/>
      <c r="AM34" s="764"/>
      <c r="AN34" s="166"/>
      <c r="AO34" s="764"/>
      <c r="AP34" s="148"/>
      <c r="AQ34" s="764"/>
      <c r="AR34" s="166"/>
      <c r="AS34" s="103"/>
      <c r="AT34" s="335"/>
      <c r="AU34" s="340"/>
      <c r="AV34" s="335"/>
      <c r="AW34" s="391"/>
      <c r="AX34" s="392"/>
      <c r="AY34" s="391"/>
      <c r="AZ34" s="391"/>
      <c r="BA34" s="391"/>
      <c r="BB34" s="392"/>
      <c r="BC34" s="391"/>
      <c r="BD34" s="391"/>
      <c r="BE34" s="391"/>
      <c r="BF34" s="392"/>
      <c r="BG34" s="391"/>
      <c r="BH34" s="391"/>
      <c r="BI34" s="391"/>
      <c r="BJ34" s="392"/>
      <c r="BK34" s="391"/>
      <c r="BL34" s="338"/>
      <c r="BM34" s="391"/>
      <c r="BN34" s="392"/>
      <c r="BO34" s="391"/>
      <c r="BP34" s="391"/>
      <c r="BQ34" s="391"/>
      <c r="BR34" s="392"/>
      <c r="BS34" s="391"/>
      <c r="BT34" s="338"/>
      <c r="BU34" s="391"/>
      <c r="BV34" s="392"/>
      <c r="BW34" s="391"/>
      <c r="BX34" s="338"/>
      <c r="BY34" s="328"/>
      <c r="BZ34" s="328"/>
      <c r="CA34" s="328"/>
      <c r="CB34" s="328"/>
      <c r="CC34" s="391"/>
      <c r="CD34" s="338"/>
      <c r="CE34" s="328"/>
      <c r="CF34" s="328"/>
      <c r="CG34" s="328"/>
      <c r="CH34" s="328"/>
    </row>
    <row r="35" spans="2:86" ht="3.75" customHeight="1" x14ac:dyDescent="0.25">
      <c r="C35" s="92"/>
      <c r="D35" s="93"/>
      <c r="E35" s="93"/>
      <c r="F35" s="145"/>
      <c r="G35" s="161"/>
      <c r="H35" s="145"/>
      <c r="I35" s="161"/>
      <c r="J35" s="145"/>
      <c r="K35" s="161"/>
      <c r="L35" s="145"/>
      <c r="M35" s="161"/>
      <c r="N35" s="145"/>
      <c r="O35" s="161"/>
      <c r="P35" s="145"/>
      <c r="Q35" s="161"/>
      <c r="R35" s="145"/>
      <c r="S35" s="161"/>
      <c r="T35" s="145"/>
      <c r="U35" s="757"/>
      <c r="V35" s="145"/>
      <c r="W35" s="757"/>
      <c r="X35" s="145"/>
      <c r="Y35" s="757"/>
      <c r="Z35" s="145"/>
      <c r="AA35" s="757"/>
      <c r="AB35" s="145"/>
      <c r="AC35" s="757"/>
      <c r="AD35" s="161"/>
      <c r="AE35" s="757"/>
      <c r="AF35" s="161"/>
      <c r="AG35" s="757"/>
      <c r="AH35" s="151"/>
      <c r="AI35" s="758"/>
      <c r="AJ35" s="151"/>
      <c r="AK35" s="758"/>
      <c r="AL35" s="167"/>
      <c r="AM35" s="758"/>
      <c r="AN35" s="167"/>
      <c r="AO35" s="758"/>
      <c r="AP35" s="151"/>
      <c r="AQ35" s="758"/>
      <c r="AR35" s="167"/>
      <c r="AS35" s="103"/>
      <c r="AT35" s="328"/>
      <c r="AU35" s="328"/>
      <c r="AV35" s="328"/>
      <c r="AW35" s="328"/>
      <c r="AX35" s="328"/>
      <c r="AY35" s="328"/>
      <c r="AZ35" s="328"/>
      <c r="BA35" s="381"/>
      <c r="BB35" s="362"/>
      <c r="BC35" s="381"/>
      <c r="BD35" s="362"/>
      <c r="BE35" s="381"/>
      <c r="BF35" s="362"/>
      <c r="BG35" s="381"/>
      <c r="BH35" s="362"/>
      <c r="BI35" s="381"/>
      <c r="BJ35" s="362"/>
      <c r="BK35" s="381"/>
      <c r="BL35" s="362"/>
      <c r="BM35" s="381"/>
      <c r="BN35" s="362"/>
      <c r="BO35" s="381"/>
      <c r="BP35" s="362"/>
      <c r="BQ35" s="381"/>
      <c r="BR35" s="362"/>
      <c r="BS35" s="381"/>
      <c r="BT35" s="362"/>
      <c r="BU35" s="381"/>
      <c r="BV35" s="362"/>
      <c r="BW35" s="381"/>
      <c r="BX35" s="362"/>
      <c r="BY35" s="328"/>
      <c r="BZ35" s="328"/>
      <c r="CA35" s="328"/>
      <c r="CB35" s="328"/>
      <c r="CC35" s="381"/>
      <c r="CD35" s="362"/>
      <c r="CE35" s="328"/>
      <c r="CF35" s="328"/>
      <c r="CG35" s="328"/>
      <c r="CH35" s="328"/>
    </row>
    <row r="36" spans="2:86" ht="18" customHeight="1" x14ac:dyDescent="0.2">
      <c r="C36" s="94" t="s">
        <v>131</v>
      </c>
      <c r="D36" s="834" t="s">
        <v>132</v>
      </c>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35"/>
      <c r="AG36" s="835"/>
      <c r="AH36" s="835"/>
      <c r="AI36" s="835"/>
      <c r="AJ36" s="835"/>
      <c r="AK36" s="835"/>
      <c r="AL36" s="835"/>
      <c r="AM36" s="835"/>
      <c r="AN36" s="835"/>
      <c r="AO36" s="835"/>
      <c r="AP36" s="835"/>
      <c r="AQ36" s="835"/>
      <c r="AR36" s="852"/>
      <c r="AS36" s="2"/>
      <c r="AT36" s="328"/>
      <c r="AU36" s="328"/>
      <c r="AV36" s="328"/>
      <c r="AW36" s="328"/>
      <c r="AX36" s="328"/>
      <c r="AY36" s="328"/>
      <c r="AZ36" s="328"/>
      <c r="BA36" s="360"/>
      <c r="BB36" s="382"/>
      <c r="BC36" s="360"/>
      <c r="BD36" s="382"/>
      <c r="BE36" s="360"/>
      <c r="BF36" s="382"/>
      <c r="BG36" s="360"/>
      <c r="BH36" s="382"/>
      <c r="BI36" s="360"/>
      <c r="BJ36" s="382"/>
      <c r="BK36" s="360"/>
      <c r="BL36" s="382"/>
      <c r="BM36" s="360"/>
      <c r="BN36" s="382"/>
      <c r="BO36" s="360"/>
      <c r="BP36" s="382"/>
      <c r="BQ36" s="360"/>
      <c r="BR36" s="382"/>
      <c r="BS36" s="360"/>
      <c r="BT36" s="382"/>
      <c r="BU36" s="849"/>
      <c r="BV36" s="849"/>
      <c r="BW36" s="849"/>
      <c r="BX36" s="382"/>
      <c r="BY36" s="328"/>
      <c r="BZ36" s="328"/>
      <c r="CA36" s="328"/>
      <c r="CB36" s="328"/>
      <c r="CC36" s="328"/>
      <c r="CD36" s="382"/>
      <c r="CE36" s="328"/>
      <c r="CF36" s="328"/>
      <c r="CG36" s="328"/>
      <c r="CH36" s="328"/>
    </row>
    <row r="37" spans="2:86" ht="48" customHeight="1" x14ac:dyDescent="0.2">
      <c r="C37" s="96"/>
      <c r="D37" s="832" t="s">
        <v>311</v>
      </c>
      <c r="E37" s="832"/>
      <c r="F37" s="832"/>
      <c r="G37" s="832"/>
      <c r="H37" s="832"/>
      <c r="I37" s="832"/>
      <c r="J37" s="832"/>
      <c r="K37" s="832"/>
      <c r="L37" s="832"/>
      <c r="M37" s="832"/>
      <c r="N37" s="832"/>
      <c r="O37" s="832"/>
      <c r="P37" s="832"/>
      <c r="Q37" s="832"/>
      <c r="R37" s="832"/>
      <c r="S37" s="832"/>
      <c r="T37" s="832"/>
      <c r="U37" s="832"/>
      <c r="V37" s="832"/>
      <c r="W37" s="832"/>
      <c r="X37" s="832"/>
      <c r="Y37" s="832"/>
      <c r="Z37" s="832"/>
      <c r="AA37" s="832"/>
      <c r="AB37" s="832"/>
      <c r="AC37" s="832"/>
      <c r="AD37" s="832"/>
      <c r="AE37" s="832"/>
      <c r="AF37" s="832"/>
      <c r="AG37" s="832"/>
      <c r="AH37" s="832"/>
      <c r="AI37" s="832"/>
      <c r="AJ37" s="832"/>
      <c r="AK37" s="832"/>
      <c r="AL37" s="850"/>
      <c r="AM37" s="850"/>
      <c r="AN37" s="850"/>
      <c r="AO37" s="850"/>
      <c r="AP37" s="850"/>
      <c r="AQ37" s="850"/>
      <c r="AR37" s="851"/>
      <c r="AS37" s="2"/>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328"/>
      <c r="CA37" s="328"/>
      <c r="CC37" s="328"/>
      <c r="CD37" s="328"/>
      <c r="CE37" s="328"/>
      <c r="CF37" s="328"/>
      <c r="CG37" s="328"/>
    </row>
    <row r="38" spans="2:86" ht="16.5" customHeight="1" x14ac:dyDescent="0.2">
      <c r="C38" s="97"/>
      <c r="D38" s="828"/>
      <c r="E38" s="828"/>
      <c r="F38" s="828"/>
      <c r="G38" s="828"/>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8"/>
      <c r="AK38" s="828"/>
      <c r="AL38" s="828"/>
      <c r="AM38" s="828"/>
      <c r="AN38" s="828"/>
      <c r="AO38" s="828"/>
      <c r="AP38" s="828"/>
      <c r="AQ38" s="828"/>
      <c r="AR38" s="828"/>
      <c r="AS38" s="95"/>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C38" s="328"/>
      <c r="CD38" s="328"/>
      <c r="CE38" s="328"/>
      <c r="CF38" s="328"/>
    </row>
    <row r="39" spans="2:86" ht="16.5" customHeight="1" x14ac:dyDescent="0.2">
      <c r="C39" s="97"/>
      <c r="D39" s="828"/>
      <c r="E39" s="828"/>
      <c r="F39" s="828"/>
      <c r="G39" s="828"/>
      <c r="H39" s="828"/>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8"/>
      <c r="AK39" s="828"/>
      <c r="AL39" s="828"/>
      <c r="AM39" s="828"/>
      <c r="AN39" s="828"/>
      <c r="AO39" s="828"/>
      <c r="AP39" s="828"/>
      <c r="AQ39" s="828"/>
      <c r="AR39" s="828"/>
      <c r="AS39" s="95"/>
      <c r="BA39" s="329"/>
      <c r="BB39" s="329"/>
      <c r="BC39" s="329"/>
      <c r="BD39" s="329"/>
      <c r="BE39" s="329"/>
      <c r="BF39" s="329"/>
      <c r="BG39" s="329"/>
      <c r="BH39" s="329"/>
      <c r="BI39" s="329"/>
      <c r="BJ39" s="329"/>
      <c r="BK39" s="329"/>
      <c r="BL39" s="329"/>
      <c r="BM39" s="329"/>
      <c r="BN39" s="329"/>
      <c r="BO39" s="329"/>
      <c r="BP39" s="329"/>
      <c r="BQ39" s="329"/>
      <c r="BR39" s="329"/>
      <c r="BS39" s="329"/>
      <c r="BT39" s="329"/>
      <c r="BU39" s="329"/>
      <c r="BV39" s="329"/>
      <c r="BW39" s="329"/>
      <c r="BX39" s="329"/>
      <c r="CC39" s="329"/>
      <c r="CD39" s="329"/>
    </row>
    <row r="40" spans="2:86" ht="16.5" customHeight="1" x14ac:dyDescent="0.2">
      <c r="C40" s="97"/>
      <c r="D40" s="828"/>
      <c r="E40" s="828"/>
      <c r="F40" s="828"/>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c r="AH40" s="828"/>
      <c r="AI40" s="828"/>
      <c r="AJ40" s="828"/>
      <c r="AK40" s="828"/>
      <c r="AL40" s="828"/>
      <c r="AM40" s="828"/>
      <c r="AN40" s="828"/>
      <c r="AO40" s="828"/>
      <c r="AP40" s="828"/>
      <c r="AQ40" s="828"/>
      <c r="AR40" s="828"/>
      <c r="AS40" s="95"/>
      <c r="BA40" s="329"/>
      <c r="BB40" s="329"/>
      <c r="BC40" s="329"/>
      <c r="BD40" s="329"/>
      <c r="BE40" s="329"/>
      <c r="BF40" s="329"/>
      <c r="BG40" s="329"/>
      <c r="BH40" s="329"/>
      <c r="BI40" s="329"/>
      <c r="BJ40" s="329"/>
      <c r="BK40" s="329"/>
      <c r="BL40" s="329"/>
      <c r="BM40" s="329"/>
      <c r="BN40" s="329"/>
      <c r="BO40" s="329"/>
      <c r="BP40" s="329"/>
      <c r="BQ40" s="329"/>
      <c r="BR40" s="329"/>
      <c r="BS40" s="329"/>
      <c r="BT40" s="329"/>
      <c r="BU40" s="329"/>
      <c r="BV40" s="329"/>
      <c r="BW40" s="329"/>
      <c r="BX40" s="329"/>
      <c r="CC40" s="329"/>
      <c r="CD40" s="329"/>
    </row>
    <row r="41" spans="2:86" ht="16.5" customHeight="1" x14ac:dyDescent="0.2">
      <c r="C41" s="97"/>
      <c r="D41" s="828"/>
      <c r="E41" s="828"/>
      <c r="F41" s="828"/>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c r="AH41" s="828"/>
      <c r="AI41" s="828"/>
      <c r="AJ41" s="828"/>
      <c r="AK41" s="828"/>
      <c r="AL41" s="828"/>
      <c r="AM41" s="828"/>
      <c r="AN41" s="828"/>
      <c r="AO41" s="828"/>
      <c r="AP41" s="828"/>
      <c r="AQ41" s="828"/>
      <c r="AR41" s="828"/>
      <c r="AS41" s="95"/>
      <c r="BA41" s="329"/>
      <c r="BB41" s="329"/>
      <c r="BC41" s="329"/>
      <c r="BD41" s="329"/>
      <c r="BE41" s="329"/>
      <c r="BF41" s="329"/>
      <c r="BG41" s="329"/>
      <c r="BH41" s="329"/>
      <c r="BI41" s="329"/>
      <c r="BJ41" s="329"/>
      <c r="BK41" s="329"/>
      <c r="BL41" s="329"/>
      <c r="BM41" s="329"/>
      <c r="BN41" s="329"/>
      <c r="BO41" s="329"/>
      <c r="BP41" s="329"/>
      <c r="BQ41" s="329"/>
      <c r="BR41" s="329"/>
      <c r="BS41" s="329"/>
      <c r="BT41" s="329"/>
      <c r="BU41" s="329"/>
      <c r="BV41" s="329"/>
      <c r="BW41" s="329"/>
      <c r="BX41" s="329"/>
      <c r="CC41" s="329"/>
      <c r="CD41" s="329"/>
    </row>
    <row r="42" spans="2:86" ht="16.5" customHeight="1" x14ac:dyDescent="0.2">
      <c r="C42" s="97"/>
      <c r="D42" s="828"/>
      <c r="E42" s="828"/>
      <c r="F42" s="828"/>
      <c r="G42" s="828"/>
      <c r="H42" s="828"/>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828"/>
      <c r="AM42" s="828"/>
      <c r="AN42" s="828"/>
      <c r="AO42" s="828"/>
      <c r="AP42" s="828"/>
      <c r="AQ42" s="828"/>
      <c r="AR42" s="828"/>
      <c r="AS42" s="95"/>
      <c r="BA42" s="329"/>
      <c r="BB42" s="329"/>
      <c r="BC42" s="329"/>
      <c r="BD42" s="329"/>
      <c r="BE42" s="329"/>
      <c r="BF42" s="329"/>
      <c r="BG42" s="329"/>
      <c r="BH42" s="329"/>
      <c r="BI42" s="329"/>
      <c r="BJ42" s="329"/>
      <c r="BK42" s="329"/>
      <c r="BL42" s="329"/>
      <c r="BM42" s="329"/>
      <c r="BN42" s="329"/>
      <c r="BO42" s="329"/>
      <c r="BP42" s="329"/>
      <c r="BQ42" s="329"/>
      <c r="BR42" s="329"/>
      <c r="BS42" s="329"/>
      <c r="BT42" s="329"/>
      <c r="BU42" s="329"/>
      <c r="BV42" s="329"/>
      <c r="BW42" s="329"/>
      <c r="BX42" s="329"/>
      <c r="CC42" s="329"/>
      <c r="CD42" s="329"/>
    </row>
    <row r="43" spans="2:86" ht="16.5" customHeight="1" x14ac:dyDescent="0.2">
      <c r="C43" s="97"/>
      <c r="D43" s="828"/>
      <c r="E43" s="828"/>
      <c r="F43" s="828"/>
      <c r="G43" s="828"/>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828"/>
      <c r="AM43" s="828"/>
      <c r="AN43" s="828"/>
      <c r="AO43" s="828"/>
      <c r="AP43" s="828"/>
      <c r="AQ43" s="828"/>
      <c r="AR43" s="828"/>
      <c r="AS43" s="95"/>
      <c r="BA43" s="329"/>
      <c r="BB43" s="329"/>
      <c r="BC43" s="329"/>
      <c r="BD43" s="329"/>
      <c r="BE43" s="329"/>
      <c r="BF43" s="329"/>
      <c r="BG43" s="329"/>
      <c r="BH43" s="329"/>
      <c r="BI43" s="329"/>
      <c r="BJ43" s="329"/>
      <c r="BK43" s="329"/>
      <c r="BL43" s="329"/>
      <c r="BM43" s="329"/>
      <c r="BN43" s="329"/>
      <c r="BO43" s="329"/>
      <c r="BP43" s="329"/>
      <c r="BQ43" s="329"/>
      <c r="BR43" s="329"/>
      <c r="BS43" s="329"/>
      <c r="BT43" s="329"/>
      <c r="BU43" s="329"/>
      <c r="BV43" s="329"/>
      <c r="BW43" s="329"/>
      <c r="BX43" s="329"/>
      <c r="CC43" s="329"/>
      <c r="CD43" s="329"/>
    </row>
    <row r="44" spans="2:86" ht="16.5" customHeight="1" x14ac:dyDescent="0.2">
      <c r="C44" s="97"/>
      <c r="D44" s="828"/>
      <c r="E44" s="828"/>
      <c r="F44" s="828"/>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828"/>
      <c r="AN44" s="828"/>
      <c r="AO44" s="828"/>
      <c r="AP44" s="828"/>
      <c r="AQ44" s="828"/>
      <c r="AR44" s="828"/>
      <c r="AS44" s="95"/>
      <c r="BA44" s="329"/>
      <c r="BB44" s="329"/>
      <c r="BC44" s="329"/>
      <c r="BD44" s="329"/>
      <c r="BE44" s="329"/>
      <c r="BF44" s="329"/>
      <c r="BG44" s="329"/>
      <c r="BH44" s="329"/>
      <c r="BI44" s="329"/>
      <c r="BJ44" s="329"/>
      <c r="BK44" s="329"/>
      <c r="BL44" s="329"/>
      <c r="BM44" s="329"/>
      <c r="BN44" s="329"/>
      <c r="BO44" s="329"/>
      <c r="BP44" s="329"/>
      <c r="BQ44" s="329"/>
      <c r="BR44" s="329"/>
      <c r="BS44" s="329"/>
      <c r="BT44" s="329"/>
      <c r="BU44" s="329"/>
      <c r="BV44" s="329"/>
      <c r="BW44" s="329"/>
      <c r="BX44" s="329"/>
      <c r="CC44" s="329"/>
      <c r="CD44" s="329"/>
    </row>
    <row r="45" spans="2:86" ht="16.5" customHeight="1" x14ac:dyDescent="0.2">
      <c r="C45" s="97"/>
      <c r="D45" s="828"/>
      <c r="E45" s="828"/>
      <c r="F45" s="828"/>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828"/>
      <c r="AM45" s="828"/>
      <c r="AN45" s="828"/>
      <c r="AO45" s="828"/>
      <c r="AP45" s="828"/>
      <c r="AQ45" s="828"/>
      <c r="AR45" s="828"/>
      <c r="AS45" s="95"/>
      <c r="BA45" s="329"/>
      <c r="BB45" s="329"/>
      <c r="BC45" s="329"/>
      <c r="BD45" s="329"/>
      <c r="BE45" s="329"/>
      <c r="BF45" s="329"/>
      <c r="BG45" s="329"/>
      <c r="BH45" s="329"/>
      <c r="BI45" s="329"/>
      <c r="BJ45" s="329"/>
      <c r="BK45" s="329"/>
      <c r="BL45" s="329"/>
      <c r="BM45" s="329"/>
      <c r="BN45" s="329"/>
      <c r="BO45" s="329"/>
      <c r="BP45" s="329"/>
      <c r="BQ45" s="329"/>
      <c r="BR45" s="329"/>
      <c r="BS45" s="329"/>
      <c r="BT45" s="329"/>
      <c r="BU45" s="329"/>
      <c r="BV45" s="329"/>
      <c r="BW45" s="329"/>
      <c r="BX45" s="329"/>
      <c r="CC45" s="329"/>
      <c r="CD45" s="329"/>
    </row>
    <row r="46" spans="2:86" ht="16.5" customHeight="1" x14ac:dyDescent="0.2">
      <c r="C46" s="97"/>
      <c r="D46" s="828"/>
      <c r="E46" s="828"/>
      <c r="F46" s="828"/>
      <c r="G46" s="828"/>
      <c r="H46" s="828"/>
      <c r="I46" s="828"/>
      <c r="J46" s="828"/>
      <c r="K46" s="828"/>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95"/>
      <c r="BA46" s="329"/>
      <c r="BB46" s="329"/>
      <c r="BC46" s="329"/>
      <c r="BD46" s="329"/>
      <c r="BE46" s="329"/>
      <c r="BF46" s="329"/>
      <c r="BG46" s="329"/>
      <c r="BH46" s="329"/>
      <c r="BI46" s="329"/>
      <c r="BJ46" s="329"/>
      <c r="BK46" s="329"/>
      <c r="BL46" s="329"/>
      <c r="BM46" s="329"/>
      <c r="BN46" s="329"/>
      <c r="BO46" s="329"/>
      <c r="BP46" s="329"/>
      <c r="BQ46" s="329"/>
      <c r="BR46" s="329"/>
      <c r="BS46" s="329"/>
      <c r="BT46" s="329"/>
      <c r="BU46" s="329"/>
      <c r="BV46" s="329"/>
      <c r="BW46" s="329"/>
      <c r="BX46" s="329"/>
      <c r="CC46" s="329"/>
      <c r="CD46" s="329"/>
    </row>
    <row r="47" spans="2:86" ht="16.5" customHeight="1" x14ac:dyDescent="0.2">
      <c r="C47" s="97"/>
      <c r="D47" s="828"/>
      <c r="E47" s="828"/>
      <c r="F47" s="828"/>
      <c r="G47" s="828"/>
      <c r="H47" s="828"/>
      <c r="I47" s="828"/>
      <c r="J47" s="828"/>
      <c r="K47" s="828"/>
      <c r="L47" s="828"/>
      <c r="M47" s="828"/>
      <c r="N47" s="828"/>
      <c r="O47" s="828"/>
      <c r="P47" s="828"/>
      <c r="Q47" s="828"/>
      <c r="R47" s="828"/>
      <c r="S47" s="828"/>
      <c r="T47" s="828"/>
      <c r="U47" s="828"/>
      <c r="V47" s="828"/>
      <c r="W47" s="828"/>
      <c r="X47" s="828"/>
      <c r="Y47" s="828"/>
      <c r="Z47" s="828"/>
      <c r="AA47" s="828"/>
      <c r="AB47" s="828"/>
      <c r="AC47" s="828"/>
      <c r="AD47" s="828"/>
      <c r="AE47" s="828"/>
      <c r="AF47" s="828"/>
      <c r="AG47" s="828"/>
      <c r="AH47" s="828"/>
      <c r="AI47" s="828"/>
      <c r="AJ47" s="828"/>
      <c r="AK47" s="828"/>
      <c r="AL47" s="828"/>
      <c r="AM47" s="828"/>
      <c r="AN47" s="828"/>
      <c r="AO47" s="828"/>
      <c r="AP47" s="828"/>
      <c r="AQ47" s="828"/>
      <c r="AR47" s="828"/>
      <c r="AS47" s="95"/>
      <c r="BA47" s="329"/>
      <c r="BB47" s="329"/>
      <c r="BC47" s="329"/>
      <c r="BD47" s="329"/>
      <c r="BE47" s="329"/>
      <c r="BF47" s="329"/>
      <c r="BG47" s="329"/>
      <c r="BH47" s="329"/>
      <c r="BI47" s="329"/>
      <c r="BJ47" s="329"/>
      <c r="BK47" s="329"/>
      <c r="BL47" s="329"/>
      <c r="BM47" s="329"/>
      <c r="BN47" s="329"/>
      <c r="BO47" s="329"/>
      <c r="BP47" s="329"/>
      <c r="BQ47" s="329"/>
      <c r="BR47" s="329"/>
      <c r="BS47" s="329"/>
      <c r="BT47" s="329"/>
      <c r="BU47" s="329"/>
      <c r="BV47" s="329"/>
      <c r="BW47" s="329"/>
      <c r="BX47" s="329"/>
      <c r="CC47" s="329"/>
      <c r="CD47" s="329"/>
    </row>
    <row r="48" spans="2:86" ht="16.5" customHeight="1" x14ac:dyDescent="0.2">
      <c r="C48" s="97"/>
      <c r="D48" s="828"/>
      <c r="E48" s="828"/>
      <c r="F48" s="828"/>
      <c r="G48" s="828"/>
      <c r="H48" s="828"/>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8"/>
      <c r="AG48" s="828"/>
      <c r="AH48" s="828"/>
      <c r="AI48" s="828"/>
      <c r="AJ48" s="828"/>
      <c r="AK48" s="828"/>
      <c r="AL48" s="828"/>
      <c r="AM48" s="828"/>
      <c r="AN48" s="828"/>
      <c r="AO48" s="828"/>
      <c r="AP48" s="828"/>
      <c r="AQ48" s="828"/>
      <c r="AR48" s="828"/>
      <c r="AS48" s="95"/>
      <c r="BA48" s="329"/>
      <c r="BB48" s="329"/>
      <c r="BC48" s="329"/>
      <c r="BD48" s="329"/>
      <c r="BE48" s="329"/>
      <c r="BF48" s="329"/>
      <c r="BG48" s="329"/>
      <c r="BH48" s="329"/>
      <c r="BI48" s="329"/>
      <c r="BJ48" s="329"/>
      <c r="BK48" s="329"/>
      <c r="BL48" s="329"/>
      <c r="BM48" s="329"/>
      <c r="BN48" s="329"/>
      <c r="BO48" s="329"/>
      <c r="BP48" s="329"/>
      <c r="BQ48" s="329"/>
      <c r="BR48" s="329"/>
      <c r="BS48" s="329"/>
      <c r="BT48" s="329"/>
      <c r="BU48" s="329"/>
      <c r="BV48" s="329"/>
      <c r="BW48" s="329"/>
      <c r="BX48" s="329"/>
      <c r="CC48" s="329"/>
      <c r="CD48" s="329"/>
    </row>
    <row r="49" spans="3:82" ht="16.5" customHeight="1" x14ac:dyDescent="0.2">
      <c r="C49" s="97"/>
      <c r="D49" s="828"/>
      <c r="E49" s="828"/>
      <c r="F49" s="828"/>
      <c r="G49" s="828"/>
      <c r="H49" s="828"/>
      <c r="I49" s="828"/>
      <c r="J49" s="828"/>
      <c r="K49" s="828"/>
      <c r="L49" s="828"/>
      <c r="M49" s="828"/>
      <c r="N49" s="828"/>
      <c r="O49" s="828"/>
      <c r="P49" s="828"/>
      <c r="Q49" s="828"/>
      <c r="R49" s="828"/>
      <c r="S49" s="828"/>
      <c r="T49" s="828"/>
      <c r="U49" s="828"/>
      <c r="V49" s="828"/>
      <c r="W49" s="828"/>
      <c r="X49" s="828"/>
      <c r="Y49" s="828"/>
      <c r="Z49" s="828"/>
      <c r="AA49" s="828"/>
      <c r="AB49" s="828"/>
      <c r="AC49" s="828"/>
      <c r="AD49" s="828"/>
      <c r="AE49" s="828"/>
      <c r="AF49" s="828"/>
      <c r="AG49" s="828"/>
      <c r="AH49" s="828"/>
      <c r="AI49" s="828"/>
      <c r="AJ49" s="828"/>
      <c r="AK49" s="828"/>
      <c r="AL49" s="828"/>
      <c r="AM49" s="828"/>
      <c r="AN49" s="828"/>
      <c r="AO49" s="828"/>
      <c r="AP49" s="828"/>
      <c r="AQ49" s="828"/>
      <c r="AR49" s="828"/>
      <c r="AS49" s="95"/>
      <c r="BA49" s="329"/>
      <c r="BB49" s="329"/>
      <c r="BC49" s="329"/>
      <c r="BD49" s="329"/>
      <c r="BE49" s="329"/>
      <c r="BF49" s="329"/>
      <c r="BG49" s="329"/>
      <c r="BH49" s="329"/>
      <c r="BI49" s="329"/>
      <c r="BJ49" s="329"/>
      <c r="BK49" s="329"/>
      <c r="BL49" s="329"/>
      <c r="BM49" s="329"/>
      <c r="BN49" s="329"/>
      <c r="BO49" s="329"/>
      <c r="BP49" s="329"/>
      <c r="BQ49" s="329"/>
      <c r="BR49" s="329"/>
      <c r="BS49" s="329"/>
      <c r="BT49" s="329"/>
      <c r="BU49" s="329"/>
      <c r="BV49" s="329"/>
      <c r="BW49" s="329"/>
      <c r="BX49" s="329"/>
      <c r="CC49" s="329"/>
      <c r="CD49" s="329"/>
    </row>
    <row r="50" spans="3:82" ht="16.5" customHeight="1" x14ac:dyDescent="0.2">
      <c r="C50" s="97"/>
      <c r="D50" s="828"/>
      <c r="E50" s="828"/>
      <c r="F50" s="828"/>
      <c r="G50" s="828"/>
      <c r="H50" s="828"/>
      <c r="I50" s="828"/>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828"/>
      <c r="AL50" s="828"/>
      <c r="AM50" s="828"/>
      <c r="AN50" s="828"/>
      <c r="AO50" s="828"/>
      <c r="AP50" s="828"/>
      <c r="AQ50" s="828"/>
      <c r="AR50" s="828"/>
      <c r="AS50" s="95"/>
      <c r="BA50" s="329"/>
      <c r="BB50" s="329"/>
      <c r="BC50" s="329"/>
      <c r="BD50" s="329"/>
      <c r="BE50" s="329"/>
      <c r="BF50" s="329"/>
      <c r="BG50" s="329"/>
      <c r="BH50" s="329"/>
      <c r="BI50" s="329"/>
      <c r="BJ50" s="329"/>
      <c r="BK50" s="329"/>
      <c r="BL50" s="329"/>
      <c r="BM50" s="329"/>
      <c r="BN50" s="329"/>
      <c r="BO50" s="329"/>
      <c r="BP50" s="329"/>
      <c r="BQ50" s="329"/>
      <c r="BR50" s="329"/>
      <c r="BS50" s="329"/>
      <c r="BT50" s="329"/>
      <c r="BU50" s="329"/>
      <c r="BV50" s="329"/>
      <c r="BW50" s="329"/>
      <c r="BX50" s="329"/>
      <c r="CC50" s="329"/>
      <c r="CD50" s="329"/>
    </row>
    <row r="51" spans="3:82" ht="16.5" customHeight="1" x14ac:dyDescent="0.2">
      <c r="C51" s="97"/>
      <c r="D51" s="828"/>
      <c r="E51" s="828"/>
      <c r="F51" s="828"/>
      <c r="G51" s="828"/>
      <c r="H51" s="828"/>
      <c r="I51" s="828"/>
      <c r="J51" s="828"/>
      <c r="K51" s="828"/>
      <c r="L51" s="828"/>
      <c r="M51" s="828"/>
      <c r="N51" s="828"/>
      <c r="O51" s="828"/>
      <c r="P51" s="828"/>
      <c r="Q51" s="828"/>
      <c r="R51" s="828"/>
      <c r="S51" s="828"/>
      <c r="T51" s="828"/>
      <c r="U51" s="828"/>
      <c r="V51" s="828"/>
      <c r="W51" s="828"/>
      <c r="X51" s="828"/>
      <c r="Y51" s="828"/>
      <c r="Z51" s="828"/>
      <c r="AA51" s="828"/>
      <c r="AB51" s="828"/>
      <c r="AC51" s="828"/>
      <c r="AD51" s="828"/>
      <c r="AE51" s="828"/>
      <c r="AF51" s="828"/>
      <c r="AG51" s="828"/>
      <c r="AH51" s="828"/>
      <c r="AI51" s="828"/>
      <c r="AJ51" s="828"/>
      <c r="AK51" s="828"/>
      <c r="AL51" s="828"/>
      <c r="AM51" s="828"/>
      <c r="AN51" s="828"/>
      <c r="AO51" s="828"/>
      <c r="AP51" s="828"/>
      <c r="AQ51" s="828"/>
      <c r="AR51" s="828"/>
      <c r="AS51" s="95"/>
      <c r="BA51" s="329"/>
      <c r="BB51" s="329"/>
      <c r="BC51" s="329"/>
      <c r="BD51" s="329"/>
      <c r="BE51" s="329"/>
      <c r="BF51" s="329"/>
      <c r="BG51" s="329"/>
      <c r="BH51" s="329"/>
      <c r="BI51" s="329"/>
      <c r="BJ51" s="329"/>
      <c r="BK51" s="329"/>
      <c r="BL51" s="329"/>
      <c r="BM51" s="329"/>
      <c r="BN51" s="329"/>
      <c r="BO51" s="329"/>
      <c r="BP51" s="329"/>
      <c r="BQ51" s="329"/>
      <c r="BR51" s="329"/>
      <c r="BS51" s="329"/>
      <c r="BT51" s="329"/>
      <c r="BU51" s="329"/>
      <c r="BV51" s="329"/>
      <c r="BW51" s="329"/>
      <c r="BX51" s="329"/>
      <c r="CC51" s="329"/>
      <c r="CD51" s="329"/>
    </row>
    <row r="52" spans="3:82" ht="16.5" customHeight="1" x14ac:dyDescent="0.2">
      <c r="C52" s="97"/>
      <c r="D52" s="828"/>
      <c r="E52" s="828"/>
      <c r="F52" s="828"/>
      <c r="G52" s="828"/>
      <c r="H52" s="828"/>
      <c r="I52" s="828"/>
      <c r="J52" s="828"/>
      <c r="K52" s="828"/>
      <c r="L52" s="828"/>
      <c r="M52" s="828"/>
      <c r="N52" s="828"/>
      <c r="O52" s="828"/>
      <c r="P52" s="828"/>
      <c r="Q52" s="828"/>
      <c r="R52" s="828"/>
      <c r="S52" s="828"/>
      <c r="T52" s="828"/>
      <c r="U52" s="828"/>
      <c r="V52" s="828"/>
      <c r="W52" s="828"/>
      <c r="X52" s="828"/>
      <c r="Y52" s="828"/>
      <c r="Z52" s="828"/>
      <c r="AA52" s="828"/>
      <c r="AB52" s="828"/>
      <c r="AC52" s="828"/>
      <c r="AD52" s="828"/>
      <c r="AE52" s="828"/>
      <c r="AF52" s="828"/>
      <c r="AG52" s="828"/>
      <c r="AH52" s="828"/>
      <c r="AI52" s="828"/>
      <c r="AJ52" s="828"/>
      <c r="AK52" s="828"/>
      <c r="AL52" s="828"/>
      <c r="AM52" s="828"/>
      <c r="AN52" s="828"/>
      <c r="AO52" s="828"/>
      <c r="AP52" s="828"/>
      <c r="AQ52" s="828"/>
      <c r="AR52" s="828"/>
      <c r="AS52" s="95"/>
      <c r="BA52" s="329"/>
      <c r="BB52" s="329"/>
      <c r="BC52" s="329"/>
      <c r="BD52" s="329"/>
      <c r="BE52" s="329"/>
      <c r="BF52" s="329"/>
      <c r="BG52" s="329"/>
      <c r="BH52" s="329"/>
      <c r="BI52" s="329"/>
      <c r="BJ52" s="329"/>
      <c r="BK52" s="329"/>
      <c r="BL52" s="329"/>
      <c r="BM52" s="329"/>
      <c r="BN52" s="329"/>
      <c r="BO52" s="329"/>
      <c r="BP52" s="329"/>
      <c r="BQ52" s="329"/>
      <c r="BR52" s="329"/>
      <c r="BS52" s="329"/>
      <c r="BT52" s="329"/>
      <c r="BU52" s="329"/>
      <c r="BV52" s="329"/>
      <c r="BW52" s="329"/>
      <c r="BX52" s="329"/>
      <c r="CC52" s="329"/>
      <c r="CD52" s="329"/>
    </row>
    <row r="53" spans="3:82" ht="16.5" customHeight="1" x14ac:dyDescent="0.2">
      <c r="C53" s="97"/>
      <c r="D53" s="828"/>
      <c r="E53" s="828"/>
      <c r="F53" s="828"/>
      <c r="G53" s="828"/>
      <c r="H53" s="828"/>
      <c r="I53" s="828"/>
      <c r="J53" s="828"/>
      <c r="K53" s="828"/>
      <c r="L53" s="828"/>
      <c r="M53" s="828"/>
      <c r="N53" s="828"/>
      <c r="O53" s="828"/>
      <c r="P53" s="828"/>
      <c r="Q53" s="828"/>
      <c r="R53" s="828"/>
      <c r="S53" s="828"/>
      <c r="T53" s="828"/>
      <c r="U53" s="828"/>
      <c r="V53" s="828"/>
      <c r="W53" s="828"/>
      <c r="X53" s="828"/>
      <c r="Y53" s="828"/>
      <c r="Z53" s="828"/>
      <c r="AA53" s="828"/>
      <c r="AB53" s="828"/>
      <c r="AC53" s="828"/>
      <c r="AD53" s="828"/>
      <c r="AE53" s="828"/>
      <c r="AF53" s="828"/>
      <c r="AG53" s="828"/>
      <c r="AH53" s="828"/>
      <c r="AI53" s="828"/>
      <c r="AJ53" s="828"/>
      <c r="AK53" s="828"/>
      <c r="AL53" s="828"/>
      <c r="AM53" s="828"/>
      <c r="AN53" s="828"/>
      <c r="AO53" s="828"/>
      <c r="AP53" s="828"/>
      <c r="AQ53" s="828"/>
      <c r="AR53" s="828"/>
      <c r="AS53" s="95"/>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CC53" s="329"/>
      <c r="CD53" s="329"/>
    </row>
    <row r="54" spans="3:82" ht="16.5" customHeight="1" x14ac:dyDescent="0.2">
      <c r="C54" s="97"/>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8"/>
      <c r="AR54" s="828"/>
      <c r="AS54" s="95"/>
      <c r="BA54" s="329"/>
      <c r="BB54" s="329"/>
      <c r="BC54" s="329"/>
      <c r="BD54" s="329"/>
      <c r="BE54" s="329"/>
      <c r="BF54" s="329"/>
      <c r="BG54" s="329"/>
      <c r="BH54" s="329"/>
      <c r="BI54" s="329"/>
      <c r="BJ54" s="329"/>
      <c r="BK54" s="329"/>
      <c r="BL54" s="329"/>
      <c r="BM54" s="329"/>
      <c r="BN54" s="329"/>
      <c r="BO54" s="329"/>
      <c r="BP54" s="329"/>
      <c r="BQ54" s="329"/>
      <c r="BR54" s="329"/>
      <c r="BS54" s="329"/>
      <c r="BT54" s="329"/>
      <c r="BU54" s="329"/>
      <c r="BV54" s="329"/>
      <c r="BW54" s="329"/>
      <c r="BX54" s="329"/>
      <c r="CC54" s="329"/>
      <c r="CD54" s="329"/>
    </row>
    <row r="55" spans="3:82" ht="16.5" customHeight="1" x14ac:dyDescent="0.2">
      <c r="C55" s="97"/>
      <c r="D55" s="828"/>
      <c r="E55" s="828"/>
      <c r="F55" s="828"/>
      <c r="G55" s="828"/>
      <c r="H55" s="828"/>
      <c r="I55" s="828"/>
      <c r="J55" s="828"/>
      <c r="K55" s="828"/>
      <c r="L55" s="828"/>
      <c r="M55" s="828"/>
      <c r="N55" s="828"/>
      <c r="O55" s="828"/>
      <c r="P55" s="828"/>
      <c r="Q55" s="828"/>
      <c r="R55" s="828"/>
      <c r="S55" s="828"/>
      <c r="T55" s="828"/>
      <c r="U55" s="828"/>
      <c r="V55" s="828"/>
      <c r="W55" s="828"/>
      <c r="X55" s="828"/>
      <c r="Y55" s="828"/>
      <c r="Z55" s="828"/>
      <c r="AA55" s="828"/>
      <c r="AB55" s="828"/>
      <c r="AC55" s="828"/>
      <c r="AD55" s="828"/>
      <c r="AE55" s="828"/>
      <c r="AF55" s="828"/>
      <c r="AG55" s="828"/>
      <c r="AH55" s="828"/>
      <c r="AI55" s="828"/>
      <c r="AJ55" s="828"/>
      <c r="AK55" s="828"/>
      <c r="AL55" s="828"/>
      <c r="AM55" s="828"/>
      <c r="AN55" s="828"/>
      <c r="AO55" s="828"/>
      <c r="AP55" s="828"/>
      <c r="AQ55" s="828"/>
      <c r="AR55" s="828"/>
      <c r="AS55" s="95"/>
      <c r="BA55" s="329"/>
      <c r="BB55" s="329"/>
      <c r="BC55" s="329"/>
      <c r="BD55" s="329"/>
      <c r="BE55" s="329"/>
      <c r="BF55" s="329"/>
      <c r="BG55" s="329"/>
      <c r="BH55" s="329"/>
      <c r="BI55" s="329"/>
      <c r="BJ55" s="329"/>
      <c r="BK55" s="329"/>
      <c r="BL55" s="329"/>
      <c r="BM55" s="329"/>
      <c r="BN55" s="329"/>
      <c r="BO55" s="329"/>
      <c r="BP55" s="329"/>
      <c r="BQ55" s="329"/>
      <c r="BR55" s="329"/>
      <c r="BS55" s="329"/>
      <c r="BT55" s="329"/>
      <c r="BU55" s="329"/>
      <c r="BV55" s="329"/>
      <c r="BW55" s="329"/>
      <c r="BX55" s="329"/>
      <c r="CC55" s="329"/>
      <c r="CD55" s="329"/>
    </row>
    <row r="56" spans="3:82" ht="16.5" customHeight="1" x14ac:dyDescent="0.2">
      <c r="C56" s="97"/>
      <c r="D56" s="828"/>
      <c r="E56" s="828"/>
      <c r="F56" s="828"/>
      <c r="G56" s="828"/>
      <c r="H56" s="828"/>
      <c r="I56" s="828"/>
      <c r="J56" s="828"/>
      <c r="K56" s="828"/>
      <c r="L56" s="828"/>
      <c r="M56" s="828"/>
      <c r="N56" s="828"/>
      <c r="O56" s="828"/>
      <c r="P56" s="828"/>
      <c r="Q56" s="828"/>
      <c r="R56" s="828"/>
      <c r="S56" s="828"/>
      <c r="T56" s="828"/>
      <c r="U56" s="828"/>
      <c r="V56" s="828"/>
      <c r="W56" s="828"/>
      <c r="X56" s="828"/>
      <c r="Y56" s="828"/>
      <c r="Z56" s="828"/>
      <c r="AA56" s="828"/>
      <c r="AB56" s="828"/>
      <c r="AC56" s="828"/>
      <c r="AD56" s="828"/>
      <c r="AE56" s="828"/>
      <c r="AF56" s="828"/>
      <c r="AG56" s="828"/>
      <c r="AH56" s="828"/>
      <c r="AI56" s="828"/>
      <c r="AJ56" s="828"/>
      <c r="AK56" s="828"/>
      <c r="AL56" s="828"/>
      <c r="AM56" s="828"/>
      <c r="AN56" s="828"/>
      <c r="AO56" s="828"/>
      <c r="AP56" s="828"/>
      <c r="AQ56" s="828"/>
      <c r="AR56" s="828"/>
      <c r="AS56" s="95"/>
      <c r="BA56" s="329"/>
      <c r="BB56" s="329"/>
      <c r="BC56" s="329"/>
      <c r="BD56" s="329"/>
      <c r="BE56" s="329"/>
      <c r="BF56" s="329"/>
      <c r="BG56" s="329"/>
      <c r="BH56" s="329"/>
      <c r="BI56" s="329"/>
      <c r="BJ56" s="329"/>
      <c r="BK56" s="329"/>
      <c r="BL56" s="329"/>
      <c r="BM56" s="329"/>
      <c r="BN56" s="329"/>
      <c r="BO56" s="329"/>
      <c r="BP56" s="329"/>
      <c r="BQ56" s="329"/>
      <c r="BR56" s="329"/>
      <c r="BS56" s="329"/>
      <c r="BT56" s="329"/>
      <c r="BU56" s="329"/>
      <c r="BV56" s="329"/>
      <c r="BW56" s="329"/>
      <c r="BX56" s="329"/>
      <c r="CC56" s="329"/>
      <c r="CD56" s="329"/>
    </row>
    <row r="57" spans="3:82" ht="16.5" customHeight="1" x14ac:dyDescent="0.2">
      <c r="C57" s="97"/>
      <c r="D57" s="828"/>
      <c r="E57" s="828"/>
      <c r="F57" s="828"/>
      <c r="G57" s="828"/>
      <c r="H57" s="828"/>
      <c r="I57" s="828"/>
      <c r="J57" s="828"/>
      <c r="K57" s="828"/>
      <c r="L57" s="828"/>
      <c r="M57" s="828"/>
      <c r="N57" s="828"/>
      <c r="O57" s="828"/>
      <c r="P57" s="828"/>
      <c r="Q57" s="828"/>
      <c r="R57" s="828"/>
      <c r="S57" s="828"/>
      <c r="T57" s="828"/>
      <c r="U57" s="828"/>
      <c r="V57" s="828"/>
      <c r="W57" s="828"/>
      <c r="X57" s="828"/>
      <c r="Y57" s="828"/>
      <c r="Z57" s="828"/>
      <c r="AA57" s="828"/>
      <c r="AB57" s="828"/>
      <c r="AC57" s="828"/>
      <c r="AD57" s="828"/>
      <c r="AE57" s="828"/>
      <c r="AF57" s="828"/>
      <c r="AG57" s="828"/>
      <c r="AH57" s="828"/>
      <c r="AI57" s="828"/>
      <c r="AJ57" s="828"/>
      <c r="AK57" s="828"/>
      <c r="AL57" s="828"/>
      <c r="AM57" s="828"/>
      <c r="AN57" s="828"/>
      <c r="AO57" s="828"/>
      <c r="AP57" s="828"/>
      <c r="AQ57" s="828"/>
      <c r="AR57" s="828"/>
      <c r="AS57" s="95"/>
      <c r="BA57" s="329"/>
      <c r="BB57" s="329"/>
      <c r="BC57" s="329"/>
      <c r="BD57" s="329"/>
      <c r="BE57" s="329"/>
      <c r="BF57" s="329"/>
      <c r="BG57" s="329"/>
      <c r="BH57" s="329"/>
      <c r="BI57" s="329"/>
      <c r="BJ57" s="329"/>
      <c r="BK57" s="329"/>
      <c r="BL57" s="329"/>
      <c r="BM57" s="329"/>
      <c r="BN57" s="329"/>
      <c r="BO57" s="329"/>
      <c r="BP57" s="329"/>
      <c r="BQ57" s="329"/>
      <c r="BR57" s="329"/>
      <c r="BS57" s="329"/>
      <c r="BT57" s="329"/>
      <c r="BU57" s="329"/>
      <c r="BV57" s="329"/>
      <c r="BW57" s="329"/>
      <c r="BX57" s="329"/>
      <c r="CC57" s="329"/>
      <c r="CD57" s="329"/>
    </row>
    <row r="58" spans="3:82" ht="16.5" customHeight="1" x14ac:dyDescent="0.2">
      <c r="C58" s="98"/>
      <c r="D58" s="824"/>
      <c r="E58" s="824"/>
      <c r="F58" s="824"/>
      <c r="G58" s="824"/>
      <c r="H58" s="824"/>
      <c r="I58" s="824"/>
      <c r="J58" s="824"/>
      <c r="K58" s="824"/>
      <c r="L58" s="824"/>
      <c r="M58" s="824"/>
      <c r="N58" s="824"/>
      <c r="O58" s="824"/>
      <c r="P58" s="824"/>
      <c r="Q58" s="824"/>
      <c r="R58" s="824"/>
      <c r="S58" s="824"/>
      <c r="T58" s="824"/>
      <c r="U58" s="824"/>
      <c r="V58" s="824"/>
      <c r="W58" s="824"/>
      <c r="X58" s="824"/>
      <c r="Y58" s="824"/>
      <c r="Z58" s="824"/>
      <c r="AA58" s="824"/>
      <c r="AB58" s="824"/>
      <c r="AC58" s="824"/>
      <c r="AD58" s="824"/>
      <c r="AE58" s="824"/>
      <c r="AF58" s="824"/>
      <c r="AG58" s="824"/>
      <c r="AH58" s="824"/>
      <c r="AI58" s="824"/>
      <c r="AJ58" s="824"/>
      <c r="AK58" s="824"/>
      <c r="AL58" s="824"/>
      <c r="AM58" s="824"/>
      <c r="AN58" s="824"/>
      <c r="AO58" s="824"/>
      <c r="AP58" s="824"/>
      <c r="AQ58" s="824"/>
      <c r="AR58" s="824"/>
      <c r="AS58" s="95"/>
      <c r="BA58" s="329"/>
      <c r="BB58" s="329"/>
      <c r="BC58" s="329"/>
      <c r="BD58" s="329"/>
      <c r="BE58" s="329"/>
      <c r="BF58" s="329"/>
      <c r="BG58" s="329"/>
      <c r="BH58" s="329"/>
      <c r="BI58" s="329"/>
      <c r="BJ58" s="329"/>
      <c r="BK58" s="329"/>
      <c r="BL58" s="329"/>
      <c r="BM58" s="329"/>
      <c r="BN58" s="329"/>
      <c r="BO58" s="329"/>
      <c r="BP58" s="329"/>
      <c r="BQ58" s="329"/>
      <c r="BR58" s="329"/>
      <c r="BS58" s="329"/>
      <c r="BT58" s="329"/>
      <c r="BU58" s="329"/>
      <c r="BV58" s="329"/>
      <c r="BW58" s="329"/>
      <c r="BX58" s="329"/>
      <c r="CC58" s="329"/>
      <c r="CD58" s="329"/>
    </row>
    <row r="59" spans="3:82" x14ac:dyDescent="0.2">
      <c r="C59" s="1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826"/>
      <c r="AI59" s="826"/>
      <c r="AJ59" s="826"/>
      <c r="AK59" s="826"/>
      <c r="AL59" s="826"/>
      <c r="AM59" s="826"/>
      <c r="AN59" s="826"/>
      <c r="AO59" s="826"/>
      <c r="AP59" s="826"/>
      <c r="AQ59" s="826"/>
      <c r="AR59" s="826"/>
      <c r="BA59" s="329"/>
      <c r="BB59" s="329"/>
      <c r="BC59" s="329"/>
      <c r="BD59" s="329"/>
      <c r="BE59" s="329"/>
      <c r="BF59" s="329"/>
      <c r="BG59" s="329"/>
      <c r="BH59" s="329"/>
      <c r="BI59" s="329"/>
      <c r="BJ59" s="329"/>
      <c r="BK59" s="329"/>
      <c r="BL59" s="329"/>
      <c r="BM59" s="329"/>
      <c r="BN59" s="329"/>
      <c r="BO59" s="329"/>
      <c r="BP59" s="329"/>
      <c r="BQ59" s="329"/>
      <c r="BR59" s="329"/>
      <c r="BS59" s="329"/>
      <c r="BT59" s="329"/>
      <c r="BU59" s="329"/>
      <c r="BV59" s="329"/>
      <c r="BW59" s="329"/>
      <c r="BX59" s="329"/>
      <c r="CC59" s="329"/>
      <c r="CD59" s="329"/>
    </row>
    <row r="60" spans="3:82" x14ac:dyDescent="0.2">
      <c r="C60" s="16"/>
      <c r="D60" s="16"/>
    </row>
  </sheetData>
  <sheetProtection sheet="1" objects="1" scenarios="1" formatCells="0" formatColumns="0" formatRows="0" insertColumns="0"/>
  <customSheetViews>
    <customSheetView guid="{F9B2AFCD-706F-4A95-97DA-6EDAA648AEE9}" showPageBreaks="1" printArea="1" showRuler="0">
      <selection activeCell="C27" sqref="C27:AH27"/>
      <rowBreaks count="1" manualBreakCount="1">
        <brk id="20" max="16383" man="1"/>
      </rowBreaks>
      <colBreaks count="2" manualBreakCount="2">
        <brk id="34" max="1048575" man="1"/>
        <brk id="36" max="1048575" man="1"/>
      </colBreaks>
      <pageMargins left="0.2" right="0.21" top="0.98402777777777783" bottom="0.98402777777777772" header="0.54" footer="0.5"/>
      <printOptions horizontalCentered="1"/>
      <pageSetup paperSize="9" scale="90" firstPageNumber="0" orientation="landscape" horizontalDpi="300" verticalDpi="300" r:id="rId1"/>
      <headerFooter alignWithMargins="0">
        <oddFooter>&amp;C&amp;8UNSD/UNEP Questionnaire 2008 on Environment Statistics - Waste Section - p.&amp;P</oddFooter>
      </headerFooter>
    </customSheetView>
  </customSheetViews>
  <mergeCells count="36">
    <mergeCell ref="D40:AR40"/>
    <mergeCell ref="AD28:AJ28"/>
    <mergeCell ref="D21:AK21"/>
    <mergeCell ref="D22:AR22"/>
    <mergeCell ref="D23:AR23"/>
    <mergeCell ref="AD26:AJ26"/>
    <mergeCell ref="C1:E1"/>
    <mergeCell ref="D37:AR37"/>
    <mergeCell ref="D36:AR36"/>
    <mergeCell ref="C6:AK6"/>
    <mergeCell ref="D24:AK24"/>
    <mergeCell ref="AD30:AJ30"/>
    <mergeCell ref="T32:Z32"/>
    <mergeCell ref="T26:AA26"/>
    <mergeCell ref="D58:AR58"/>
    <mergeCell ref="D59:AR59"/>
    <mergeCell ref="D53:AR53"/>
    <mergeCell ref="D54:AR54"/>
    <mergeCell ref="D55:AR55"/>
    <mergeCell ref="D56:AR56"/>
    <mergeCell ref="D49:AR49"/>
    <mergeCell ref="D41:AR41"/>
    <mergeCell ref="D42:AR42"/>
    <mergeCell ref="BU36:BW36"/>
    <mergeCell ref="D57:AR57"/>
    <mergeCell ref="D51:AR51"/>
    <mergeCell ref="D52:AR52"/>
    <mergeCell ref="D45:AR45"/>
    <mergeCell ref="D46:AR46"/>
    <mergeCell ref="D47:AR47"/>
    <mergeCell ref="D48:AR48"/>
    <mergeCell ref="D50:AR50"/>
    <mergeCell ref="D38:AR38"/>
    <mergeCell ref="D43:AR43"/>
    <mergeCell ref="D44:AR44"/>
    <mergeCell ref="D39:AR39"/>
  </mergeCells>
  <phoneticPr fontId="19" type="noConversion"/>
  <conditionalFormatting sqref="AW13 AY13 BO19 BC11 AY19 BI19 BK19 CG11 CC11 BE19 BG19 CA11 BY11 BA19 BC19 BW11 BU11 AW19 CE19 CG19 CC19 BS11 BQ11 BY19 CA19 BO11 BM11 BU19 BW19 BK11 BI11 BQ19 BS19 BG11 BE11 BM19 BA11 CG13 CE11 BA13 CA13 CC13 CE13 BY13 BC13 BE13 BG13 BI13 BK13 BM13 BO13 BQ13 BS13 BU13 BW13 CG16 CE16 CC16 CA16 BY16 BW16 BU16 BS16 BQ16 BO16 BM16 BK16 BI16 BG16 BE16 BC16 BA16 AW16 AY16">
    <cfRule type="cellIs" dxfId="28" priority="17" stopIfTrue="1" operator="equal">
      <formula>"&lt;&gt;"</formula>
    </cfRule>
  </conditionalFormatting>
  <conditionalFormatting sqref="AP13 AN13 AL13 AJ13 AH13 AF13 AD13 AB13 Z13 X13 V13 T13 R13 P13 N13 L13 J13 F13 H13">
    <cfRule type="cellIs" dxfId="27" priority="20" stopIfTrue="1" operator="lessThan">
      <formula>F14+F15+F17+F18</formula>
    </cfRule>
  </conditionalFormatting>
  <conditionalFormatting sqref="AW12 AY12 BA12 BC12 BE12 BG12 BI12 BK12 BM12 BO12 BQ12 BS12 BU12 BW12 BY12 CA12 CC12 CE12 CG12">
    <cfRule type="cellIs" dxfId="26" priority="18" stopIfTrue="1" operator="lessThan">
      <formula>0</formula>
    </cfRule>
  </conditionalFormatting>
  <conditionalFormatting sqref="F19 H19 J19 L19 N19 P19 R19 T19 V19 X19 Z19 AB19 AD19 AF19 AH19 AP19 AN19 AJ19 AL19">
    <cfRule type="cellIs" dxfId="25" priority="16" stopIfTrue="1" operator="lessThan">
      <formula>$F$9+$F$10+$F$11-$F$12-$F$13</formula>
    </cfRule>
  </conditionalFormatting>
  <printOptions horizontalCentered="1"/>
  <pageMargins left="0.45972222222222225" right="0.57013888888888886" top="0.38" bottom="0.84" header="0.22" footer="0.5"/>
  <pageSetup paperSize="9" scale="80" firstPageNumber="0" orientation="landscape" r:id="rId2"/>
  <headerFooter alignWithMargins="0">
    <oddFooter>&amp;C&amp;8UNSD/UNEP Questionnaire 2013 on Environment Statistics - Waste Section - p.&amp;P</oddFooter>
  </headerFooter>
  <rowBreaks count="1" manualBreakCount="1">
    <brk id="32" min="2" max="43" man="1"/>
  </rowBreaks>
  <colBreaks count="2" manualBreakCount="2">
    <brk id="44" max="1048575" man="1"/>
    <brk id="46" max="1048575" man="1"/>
  </colBreaks>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V76"/>
  <sheetViews>
    <sheetView showGridLines="0" topLeftCell="C4" zoomScale="85" zoomScaleNormal="85" workbookViewId="0">
      <selection activeCell="T9" sqref="T9"/>
    </sheetView>
  </sheetViews>
  <sheetFormatPr defaultRowHeight="12.75" x14ac:dyDescent="0.2"/>
  <cols>
    <col min="1" max="1" width="5.140625" style="476" hidden="1" customWidth="1"/>
    <col min="2" max="2" width="5.7109375" style="476" hidden="1" customWidth="1"/>
    <col min="3" max="3" width="9.42578125" customWidth="1"/>
    <col min="4" max="4" width="35.5703125" customWidth="1"/>
    <col min="5" max="5" width="6.140625" customWidth="1"/>
    <col min="6" max="6" width="7.5703125" style="150" hidden="1" customWidth="1"/>
    <col min="7" max="7" width="1.7109375" style="162" hidden="1" customWidth="1"/>
    <col min="8" max="8" width="6.85546875" style="150" hidden="1" customWidth="1"/>
    <col min="9" max="9" width="1.7109375" style="162" hidden="1" customWidth="1"/>
    <col min="10" max="10" width="6.85546875" style="150" hidden="1" customWidth="1"/>
    <col min="11" max="11" width="1.7109375" style="162" hidden="1" customWidth="1"/>
    <col min="12" max="12" width="6.85546875" style="150" hidden="1" customWidth="1"/>
    <col min="13" max="13" width="1.7109375" style="162" hidden="1" customWidth="1"/>
    <col min="14" max="14" width="6.85546875" style="150" hidden="1" customWidth="1"/>
    <col min="15" max="15" width="1.7109375" style="162" hidden="1" customWidth="1"/>
    <col min="16" max="16" width="6.85546875" style="150" hidden="1" customWidth="1"/>
    <col min="17" max="17" width="1.7109375" style="162" hidden="1" customWidth="1"/>
    <col min="18" max="18" width="6.85546875" style="150" hidden="1" customWidth="1"/>
    <col min="19" max="19" width="1.7109375" style="162" hidden="1" customWidth="1"/>
    <col min="20" max="20" width="6.85546875" style="150" customWidth="1"/>
    <col min="21" max="21" width="1.7109375" style="755" customWidth="1"/>
    <col min="22" max="22" width="6.85546875" style="150" customWidth="1"/>
    <col min="23" max="23" width="1.7109375" style="755" customWidth="1"/>
    <col min="24" max="24" width="6.85546875" style="150" customWidth="1"/>
    <col min="25" max="25" width="1.7109375" style="755" customWidth="1"/>
    <col min="26" max="26" width="6.85546875" style="150" customWidth="1"/>
    <col min="27" max="27" width="1.7109375" style="755" customWidth="1"/>
    <col min="28" max="28" width="6.85546875" style="150" customWidth="1"/>
    <col min="29" max="29" width="1.7109375" style="755" customWidth="1"/>
    <col min="30" max="30" width="6.85546875" style="162" customWidth="1"/>
    <col min="31" max="31" width="1.7109375" style="755" customWidth="1"/>
    <col min="32" max="32" width="6.85546875" style="162" customWidth="1"/>
    <col min="33" max="33" width="1.7109375" style="755" customWidth="1"/>
    <col min="34" max="34" width="6.85546875" style="150" customWidth="1"/>
    <col min="35" max="35" width="1.7109375" style="755" customWidth="1"/>
    <col min="36" max="36" width="6.85546875" style="150" customWidth="1"/>
    <col min="37" max="37" width="1.7109375" style="755" customWidth="1"/>
    <col min="38" max="38" width="6.85546875" style="162" customWidth="1"/>
    <col min="39" max="39" width="1.7109375" style="755" customWidth="1"/>
    <col min="40" max="40" width="6.85546875" style="162" customWidth="1"/>
    <col min="41" max="41" width="1.7109375" style="755" customWidth="1"/>
    <col min="42" max="42" width="6.85546875" style="150" customWidth="1"/>
    <col min="43" max="43" width="1.7109375" style="755" customWidth="1"/>
    <col min="44" max="44" width="0.28515625" style="162" customWidth="1"/>
    <col min="45" max="45" width="3.28515625" style="161" customWidth="1"/>
    <col min="46" max="46" width="6.140625" style="329" customWidth="1"/>
    <col min="47" max="47" width="32.42578125" style="329" customWidth="1"/>
    <col min="48" max="48" width="6.140625" style="329" customWidth="1"/>
    <col min="49" max="49" width="5.85546875" style="329" customWidth="1"/>
    <col min="50" max="50" width="1.7109375" style="378" customWidth="1"/>
    <col min="51" max="51" width="5.85546875" style="379" customWidth="1"/>
    <col min="52" max="52" width="1.7109375" style="378" customWidth="1"/>
    <col min="53" max="53" width="5.85546875" style="379" customWidth="1"/>
    <col min="54" max="54" width="1.7109375" style="378" customWidth="1"/>
    <col min="55" max="55" width="5.85546875" style="379" customWidth="1"/>
    <col min="56" max="56" width="1.7109375" style="378" customWidth="1"/>
    <col min="57" max="57" width="5.85546875" style="379" customWidth="1"/>
    <col min="58" max="58" width="1.7109375" style="378" customWidth="1"/>
    <col min="59" max="59" width="5.85546875" style="379" customWidth="1"/>
    <col min="60" max="60" width="1.7109375" style="378" customWidth="1"/>
    <col min="61" max="61" width="5.85546875" style="379" customWidth="1"/>
    <col min="62" max="62" width="1.7109375" style="378" customWidth="1"/>
    <col min="63" max="63" width="5.85546875" style="379" customWidth="1"/>
    <col min="64" max="64" width="1.7109375" style="378" customWidth="1"/>
    <col min="65" max="65" width="5.85546875" style="379" customWidth="1"/>
    <col min="66" max="66" width="1.7109375" style="378" customWidth="1"/>
    <col min="67" max="67" width="5.85546875" style="379" customWidth="1"/>
    <col min="68" max="68" width="1.7109375" style="378" customWidth="1"/>
    <col min="69" max="69" width="5.85546875" style="379" customWidth="1"/>
    <col min="70" max="70" width="1.7109375" style="378" customWidth="1"/>
    <col min="71" max="71" width="5.85546875" style="379" customWidth="1"/>
    <col min="72" max="72" width="1.7109375" style="378" customWidth="1"/>
    <col min="73" max="73" width="5.85546875" style="379" customWidth="1"/>
    <col min="74" max="74" width="1.7109375" style="378" customWidth="1"/>
    <col min="75" max="75" width="5.85546875" style="379" customWidth="1"/>
    <col min="76" max="76" width="1.7109375" style="378" customWidth="1"/>
    <col min="77" max="77" width="5.85546875" style="379" customWidth="1"/>
    <col min="78" max="78" width="1.7109375" style="329" customWidth="1"/>
    <col min="79" max="79" width="5.85546875" style="329" customWidth="1"/>
    <col min="80" max="80" width="1.7109375" style="329" customWidth="1"/>
    <col min="81" max="81" width="5.85546875" style="379" customWidth="1"/>
    <col min="82" max="82" width="1.7109375" style="378" customWidth="1"/>
    <col min="83" max="83" width="5.85546875" style="379" customWidth="1"/>
    <col min="84" max="84" width="1.7109375" style="329" customWidth="1"/>
    <col min="85" max="85" width="5.85546875" style="329" customWidth="1"/>
    <col min="86" max="86" width="1.7109375" style="329" customWidth="1"/>
  </cols>
  <sheetData>
    <row r="1" spans="1:93" ht="15" customHeight="1" x14ac:dyDescent="0.25">
      <c r="B1" s="476">
        <v>0</v>
      </c>
      <c r="C1" s="844" t="s">
        <v>83</v>
      </c>
      <c r="D1" s="844"/>
      <c r="E1" s="844"/>
      <c r="F1" s="146"/>
      <c r="G1" s="156"/>
      <c r="H1" s="146"/>
      <c r="I1" s="156"/>
      <c r="J1" s="146"/>
      <c r="K1" s="156"/>
      <c r="L1" s="146"/>
      <c r="M1" s="156"/>
      <c r="N1" s="146"/>
      <c r="O1" s="156"/>
      <c r="P1" s="146"/>
      <c r="Q1" s="156"/>
      <c r="R1" s="146"/>
      <c r="S1" s="156"/>
      <c r="T1" s="146"/>
      <c r="U1" s="750"/>
      <c r="V1" s="146"/>
      <c r="W1" s="750"/>
      <c r="X1" s="146"/>
      <c r="Y1" s="750"/>
      <c r="Z1" s="146"/>
      <c r="AA1" s="750"/>
      <c r="AB1" s="146"/>
      <c r="AC1" s="750"/>
      <c r="AD1" s="156"/>
      <c r="AE1" s="750"/>
      <c r="AF1" s="156"/>
      <c r="AG1" s="750"/>
      <c r="AH1" s="146"/>
      <c r="AI1" s="759"/>
      <c r="AJ1" s="146"/>
      <c r="AK1" s="759"/>
      <c r="AL1" s="163"/>
      <c r="AM1" s="759"/>
      <c r="AN1" s="163"/>
      <c r="AO1" s="759"/>
      <c r="AP1" s="146"/>
      <c r="AQ1" s="759"/>
      <c r="AR1" s="146"/>
      <c r="AT1" s="482" t="s">
        <v>200</v>
      </c>
      <c r="AU1" s="341"/>
      <c r="AV1" s="328"/>
      <c r="AW1" s="325"/>
      <c r="AX1" s="360"/>
      <c r="AY1" s="361"/>
      <c r="AZ1" s="360"/>
      <c r="BA1" s="361"/>
      <c r="BB1" s="360"/>
      <c r="BC1" s="361"/>
      <c r="BD1" s="360"/>
      <c r="BE1" s="361"/>
      <c r="BF1" s="360"/>
      <c r="BG1" s="361"/>
      <c r="BH1" s="360"/>
      <c r="BI1" s="361"/>
      <c r="BJ1" s="360"/>
      <c r="BK1" s="361"/>
      <c r="BL1" s="360"/>
      <c r="BM1" s="361"/>
      <c r="BN1" s="360"/>
      <c r="BO1" s="361"/>
      <c r="BP1" s="360"/>
      <c r="BQ1" s="361"/>
      <c r="BR1" s="360"/>
      <c r="BS1" s="361"/>
      <c r="BT1" s="360"/>
      <c r="BU1" s="361"/>
      <c r="BV1" s="360"/>
      <c r="BW1" s="362"/>
      <c r="BX1" s="360"/>
      <c r="BY1" s="362"/>
      <c r="BZ1" s="328"/>
      <c r="CA1" s="328"/>
      <c r="CB1" s="328"/>
      <c r="CC1" s="362"/>
      <c r="CD1" s="360"/>
      <c r="CE1" s="362"/>
      <c r="CF1" s="328"/>
      <c r="CG1" s="328"/>
      <c r="CH1" s="328"/>
      <c r="CI1" s="103"/>
      <c r="CJ1" s="103"/>
    </row>
    <row r="2" spans="1:93" x14ac:dyDescent="0.2">
      <c r="C2" s="64"/>
      <c r="D2" s="64"/>
      <c r="E2" s="65"/>
      <c r="F2" s="147"/>
      <c r="G2" s="157"/>
      <c r="H2" s="147"/>
      <c r="I2" s="157"/>
      <c r="J2" s="147"/>
      <c r="K2" s="157"/>
      <c r="L2" s="147"/>
      <c r="M2" s="157"/>
      <c r="N2" s="147"/>
      <c r="O2" s="157"/>
      <c r="P2" s="147"/>
      <c r="Q2" s="157"/>
      <c r="R2" s="147"/>
      <c r="S2" s="157"/>
      <c r="T2" s="147"/>
      <c r="U2" s="751"/>
      <c r="V2" s="147"/>
      <c r="W2" s="751"/>
      <c r="X2" s="147"/>
      <c r="Y2" s="751"/>
      <c r="Z2" s="147"/>
      <c r="AA2" s="751"/>
      <c r="AB2" s="147"/>
      <c r="AC2" s="751"/>
      <c r="AD2" s="157"/>
      <c r="AE2" s="751"/>
      <c r="AF2" s="157"/>
      <c r="AG2" s="751"/>
      <c r="AH2" s="147"/>
      <c r="AI2" s="760"/>
      <c r="AJ2" s="147"/>
      <c r="AK2" s="760"/>
      <c r="AL2" s="164"/>
      <c r="AM2" s="760"/>
      <c r="AN2" s="164"/>
      <c r="AO2" s="760"/>
      <c r="AP2" s="147"/>
      <c r="AQ2" s="760"/>
      <c r="AR2" s="164"/>
      <c r="AS2" s="230"/>
      <c r="AU2" s="342"/>
      <c r="AV2" s="343"/>
      <c r="AW2" s="343"/>
      <c r="AX2" s="363"/>
      <c r="AY2" s="364"/>
      <c r="AZ2" s="363"/>
      <c r="BA2" s="364"/>
      <c r="BB2" s="363"/>
      <c r="BC2" s="364"/>
      <c r="BD2" s="363"/>
      <c r="BE2" s="364"/>
      <c r="BF2" s="363"/>
      <c r="BG2" s="364"/>
      <c r="BH2" s="363"/>
      <c r="BI2" s="364"/>
      <c r="BJ2" s="363"/>
      <c r="BK2" s="364"/>
      <c r="BL2" s="363"/>
      <c r="BM2" s="364"/>
      <c r="BN2" s="363"/>
      <c r="BO2" s="364"/>
      <c r="BP2" s="363"/>
      <c r="BQ2" s="364"/>
      <c r="BR2" s="363"/>
      <c r="BS2" s="364"/>
      <c r="BT2" s="363"/>
      <c r="BU2" s="364"/>
      <c r="BV2" s="363"/>
      <c r="BW2" s="364"/>
      <c r="BX2" s="363"/>
      <c r="BY2" s="364"/>
      <c r="BZ2" s="328"/>
      <c r="CA2" s="328"/>
      <c r="CB2" s="328"/>
      <c r="CC2" s="364"/>
      <c r="CD2" s="363"/>
      <c r="CE2" s="364"/>
      <c r="CF2" s="328"/>
      <c r="CG2" s="328"/>
      <c r="CH2" s="328"/>
      <c r="CI2" s="103"/>
      <c r="CJ2" s="103"/>
    </row>
    <row r="3" spans="1:93" s="11" customFormat="1" ht="17.25" customHeight="1" x14ac:dyDescent="0.25">
      <c r="A3" s="476"/>
      <c r="B3" s="476">
        <v>426</v>
      </c>
      <c r="C3" s="285" t="s">
        <v>121</v>
      </c>
      <c r="D3" s="676" t="s">
        <v>306</v>
      </c>
      <c r="E3" s="674"/>
      <c r="F3" s="290"/>
      <c r="G3" s="291"/>
      <c r="H3" s="292"/>
      <c r="I3" s="291"/>
      <c r="J3" s="292"/>
      <c r="K3" s="291"/>
      <c r="L3" s="292"/>
      <c r="M3" s="291"/>
      <c r="N3" s="292"/>
      <c r="O3" s="291"/>
      <c r="P3" s="290"/>
      <c r="Q3" s="291"/>
      <c r="R3" s="290"/>
      <c r="S3" s="291"/>
      <c r="T3" s="290"/>
      <c r="U3" s="724"/>
      <c r="V3" s="285" t="s">
        <v>122</v>
      </c>
      <c r="W3" s="286"/>
      <c r="X3" s="287"/>
      <c r="Y3" s="286"/>
      <c r="Z3" s="288"/>
      <c r="AA3" s="286"/>
      <c r="AB3" s="287"/>
      <c r="AC3" s="286"/>
      <c r="AD3" s="287"/>
      <c r="AE3" s="286"/>
      <c r="AF3" s="287"/>
      <c r="AG3" s="286"/>
      <c r="AH3" s="289"/>
      <c r="AI3" s="745"/>
      <c r="AJ3" s="142"/>
      <c r="AK3" s="745"/>
      <c r="AL3" s="142"/>
      <c r="AM3" s="745"/>
      <c r="AN3" s="142"/>
      <c r="AO3" s="745"/>
      <c r="AP3" s="289"/>
      <c r="AQ3" s="745"/>
      <c r="AR3" s="299"/>
      <c r="AS3" s="235"/>
      <c r="AT3" s="605" t="s">
        <v>210</v>
      </c>
      <c r="AU3" s="345"/>
      <c r="AV3" s="346"/>
      <c r="AW3" s="347"/>
      <c r="AX3" s="488"/>
      <c r="AY3" s="488"/>
      <c r="AZ3" s="488"/>
      <c r="BA3" s="488"/>
      <c r="BB3" s="326"/>
      <c r="BC3" s="326"/>
      <c r="BD3" s="326"/>
      <c r="BE3" s="326"/>
      <c r="BF3" s="326"/>
      <c r="BG3" s="326"/>
      <c r="BH3" s="348"/>
      <c r="BI3" s="347"/>
      <c r="BJ3" s="347"/>
      <c r="BK3" s="347"/>
      <c r="BL3" s="347"/>
      <c r="BM3" s="347"/>
      <c r="BN3" s="347"/>
      <c r="BO3" s="348"/>
      <c r="BP3" s="348"/>
      <c r="BQ3" s="348"/>
      <c r="BR3" s="347"/>
      <c r="BS3" s="347"/>
      <c r="BT3" s="347"/>
      <c r="BU3" s="347"/>
      <c r="BV3" s="347"/>
      <c r="BW3" s="347"/>
      <c r="BX3" s="347"/>
      <c r="BY3" s="347"/>
      <c r="BZ3" s="345"/>
      <c r="CA3" s="345"/>
      <c r="CB3" s="345"/>
      <c r="CC3" s="347"/>
      <c r="CD3" s="347"/>
      <c r="CE3" s="347"/>
      <c r="CF3" s="345"/>
      <c r="CG3" s="345"/>
      <c r="CH3" s="345"/>
      <c r="CI3" s="139"/>
    </row>
    <row r="4" spans="1:93" s="318" customFormat="1" ht="4.5" customHeight="1" x14ac:dyDescent="0.25">
      <c r="A4" s="476"/>
      <c r="B4" s="476"/>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678"/>
      <c r="AM4" s="678"/>
      <c r="AN4" s="678"/>
      <c r="AO4" s="678"/>
      <c r="AP4" s="678"/>
      <c r="AQ4" s="678"/>
      <c r="AR4" s="220"/>
      <c r="AS4" s="235"/>
      <c r="AT4" s="611"/>
      <c r="AU4" s="344"/>
      <c r="AV4" s="344"/>
      <c r="AW4" s="344"/>
      <c r="AX4" s="344"/>
      <c r="AY4" s="344"/>
      <c r="AZ4" s="344"/>
      <c r="BA4" s="365"/>
      <c r="BB4" s="366"/>
      <c r="BC4" s="365"/>
      <c r="BD4" s="366"/>
      <c r="BE4" s="365"/>
      <c r="BF4" s="366"/>
      <c r="BG4" s="365"/>
      <c r="BH4" s="366"/>
      <c r="BI4" s="365"/>
      <c r="BJ4" s="366"/>
      <c r="BK4" s="365"/>
      <c r="BL4" s="366"/>
      <c r="BM4" s="367"/>
      <c r="BN4" s="368"/>
      <c r="BO4" s="367"/>
      <c r="BP4" s="368"/>
      <c r="BQ4" s="871"/>
      <c r="BR4" s="871"/>
      <c r="BS4" s="367"/>
      <c r="BT4" s="368"/>
      <c r="BU4" s="367"/>
      <c r="BV4" s="368"/>
      <c r="BW4" s="367"/>
      <c r="BX4" s="368"/>
      <c r="BY4" s="345"/>
      <c r="BZ4" s="344"/>
      <c r="CA4" s="344"/>
      <c r="CB4" s="344"/>
      <c r="CC4" s="367"/>
      <c r="CD4" s="368"/>
      <c r="CE4" s="345"/>
      <c r="CF4" s="344"/>
      <c r="CG4" s="344"/>
      <c r="CH4" s="344"/>
    </row>
    <row r="5" spans="1:93" ht="3.75" customHeight="1" x14ac:dyDescent="0.2">
      <c r="C5" s="71"/>
      <c r="D5" s="71"/>
      <c r="E5" s="71"/>
      <c r="F5" s="152"/>
      <c r="G5" s="158"/>
      <c r="H5" s="152"/>
      <c r="I5" s="158"/>
      <c r="J5" s="152"/>
      <c r="K5" s="158"/>
      <c r="L5" s="152"/>
      <c r="M5" s="158"/>
      <c r="N5" s="152"/>
      <c r="O5" s="158"/>
      <c r="P5" s="152"/>
      <c r="Q5" s="158"/>
      <c r="R5" s="152"/>
      <c r="S5" s="158"/>
      <c r="T5" s="152"/>
      <c r="U5" s="752"/>
      <c r="V5" s="152"/>
      <c r="W5" s="752"/>
      <c r="X5" s="152"/>
      <c r="Y5" s="752"/>
      <c r="Z5" s="152"/>
      <c r="AA5" s="752"/>
      <c r="AB5" s="152"/>
      <c r="AC5" s="752"/>
      <c r="AD5" s="158"/>
      <c r="AE5" s="752"/>
      <c r="AF5" s="158"/>
      <c r="AG5" s="752"/>
      <c r="AH5" s="152"/>
      <c r="AI5" s="762"/>
      <c r="AJ5" s="152"/>
      <c r="AK5" s="762"/>
      <c r="AL5" s="165"/>
      <c r="AM5" s="762"/>
      <c r="AN5" s="165"/>
      <c r="AO5" s="762"/>
      <c r="AP5" s="152"/>
      <c r="AQ5" s="762"/>
      <c r="AR5" s="165"/>
      <c r="AS5" s="231"/>
      <c r="AT5" s="605"/>
      <c r="AU5" s="327"/>
      <c r="AV5" s="327"/>
      <c r="AW5" s="327"/>
      <c r="AX5" s="369"/>
      <c r="AY5" s="370"/>
      <c r="AZ5" s="369"/>
      <c r="BA5" s="370"/>
      <c r="BB5" s="369"/>
      <c r="BC5" s="370"/>
      <c r="BD5" s="369"/>
      <c r="BE5" s="370"/>
      <c r="BF5" s="369"/>
      <c r="BG5" s="370"/>
      <c r="BH5" s="369"/>
      <c r="BI5" s="370"/>
      <c r="BJ5" s="369"/>
      <c r="BK5" s="370"/>
      <c r="BL5" s="369"/>
      <c r="BM5" s="370"/>
      <c r="BN5" s="369"/>
      <c r="BO5" s="370"/>
      <c r="BP5" s="369"/>
      <c r="BQ5" s="370"/>
      <c r="BR5" s="369"/>
      <c r="BS5" s="370"/>
      <c r="BT5" s="369"/>
      <c r="BU5" s="370"/>
      <c r="BV5" s="369"/>
      <c r="BW5" s="370"/>
      <c r="BX5" s="369"/>
      <c r="BY5" s="370"/>
      <c r="BZ5" s="345"/>
      <c r="CA5" s="345"/>
      <c r="CB5" s="345"/>
      <c r="CC5" s="370"/>
      <c r="CD5" s="369"/>
      <c r="CE5" s="370"/>
      <c r="CF5" s="345"/>
      <c r="CG5" s="345"/>
      <c r="CH5" s="345"/>
      <c r="CI5" s="139"/>
      <c r="CJ5" s="103"/>
    </row>
    <row r="6" spans="1:93" ht="18.75" customHeight="1" x14ac:dyDescent="0.25">
      <c r="B6" s="476">
        <v>163</v>
      </c>
      <c r="C6" s="853" t="s">
        <v>59</v>
      </c>
      <c r="D6" s="853"/>
      <c r="E6" s="853"/>
      <c r="F6" s="853"/>
      <c r="G6" s="853"/>
      <c r="H6" s="853"/>
      <c r="I6" s="853"/>
      <c r="J6" s="853"/>
      <c r="K6" s="853"/>
      <c r="L6" s="853"/>
      <c r="M6" s="853"/>
      <c r="N6" s="853"/>
      <c r="O6" s="853"/>
      <c r="P6" s="853"/>
      <c r="Q6" s="853"/>
      <c r="R6" s="853"/>
      <c r="S6" s="853"/>
      <c r="T6" s="853"/>
      <c r="U6" s="872"/>
      <c r="V6" s="853"/>
      <c r="W6" s="872"/>
      <c r="X6" s="853"/>
      <c r="Y6" s="872"/>
      <c r="Z6" s="853"/>
      <c r="AA6" s="872"/>
      <c r="AB6" s="853"/>
      <c r="AC6" s="872"/>
      <c r="AD6" s="853"/>
      <c r="AE6" s="872"/>
      <c r="AF6" s="853"/>
      <c r="AG6" s="872"/>
      <c r="AH6" s="853"/>
      <c r="AI6" s="872"/>
      <c r="AJ6" s="853"/>
      <c r="AK6" s="872"/>
      <c r="AL6" s="248"/>
      <c r="AM6" s="765"/>
      <c r="AN6" s="248"/>
      <c r="AO6" s="765"/>
      <c r="AP6" s="248"/>
      <c r="AQ6" s="765"/>
      <c r="AR6" s="226"/>
      <c r="AS6" s="236"/>
      <c r="AT6" s="609" t="s">
        <v>30</v>
      </c>
      <c r="AX6" s="329"/>
      <c r="AY6" s="329"/>
      <c r="AZ6" s="329"/>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CC6" s="328"/>
      <c r="CD6" s="328"/>
      <c r="CE6" s="328"/>
    </row>
    <row r="7" spans="1:93" ht="14.25" customHeight="1" x14ac:dyDescent="0.2">
      <c r="F7" s="179"/>
      <c r="G7" s="209"/>
      <c r="H7" s="186"/>
      <c r="I7" s="209"/>
      <c r="J7" s="186"/>
      <c r="K7" s="209"/>
      <c r="L7" s="186"/>
      <c r="M7" s="209"/>
      <c r="N7" s="186"/>
      <c r="O7" s="209"/>
      <c r="P7" s="186"/>
      <c r="Q7" s="209"/>
      <c r="S7" s="294"/>
      <c r="T7" s="470" t="s">
        <v>202</v>
      </c>
      <c r="U7" s="698"/>
      <c r="V7" s="699"/>
      <c r="W7" s="698"/>
      <c r="X7" s="699"/>
      <c r="Y7" s="698"/>
      <c r="Z7" s="700"/>
      <c r="AA7" s="698"/>
      <c r="AC7" s="294"/>
      <c r="AD7" s="295"/>
      <c r="AE7" s="296" t="s">
        <v>192</v>
      </c>
      <c r="AF7" s="297"/>
      <c r="AG7" s="294"/>
      <c r="AH7" s="298"/>
      <c r="AI7" s="746"/>
      <c r="AJ7" s="15"/>
      <c r="AL7" s="456"/>
      <c r="AM7" s="749"/>
      <c r="AN7" s="456"/>
      <c r="AO7" s="749"/>
      <c r="AP7" s="298"/>
      <c r="AQ7" s="746"/>
      <c r="AR7" s="219"/>
      <c r="AS7" s="103"/>
      <c r="AT7" s="612" t="s">
        <v>217</v>
      </c>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508"/>
      <c r="CC7" s="508"/>
      <c r="CD7" s="508"/>
      <c r="CE7" s="508"/>
    </row>
    <row r="8" spans="1:93" s="101" customFormat="1" ht="25.5" customHeight="1" x14ac:dyDescent="0.2">
      <c r="A8" s="484"/>
      <c r="B8" s="485">
        <v>2</v>
      </c>
      <c r="C8" s="242" t="s">
        <v>123</v>
      </c>
      <c r="D8" s="242" t="s">
        <v>124</v>
      </c>
      <c r="E8" s="242" t="s">
        <v>125</v>
      </c>
      <c r="F8" s="243">
        <v>1990</v>
      </c>
      <c r="G8" s="244"/>
      <c r="H8" s="243">
        <v>1995</v>
      </c>
      <c r="I8" s="244"/>
      <c r="J8" s="243">
        <v>1996</v>
      </c>
      <c r="K8" s="244"/>
      <c r="L8" s="243">
        <v>1997</v>
      </c>
      <c r="M8" s="244"/>
      <c r="N8" s="243">
        <v>1998</v>
      </c>
      <c r="O8" s="244"/>
      <c r="P8" s="243">
        <v>1999</v>
      </c>
      <c r="Q8" s="244"/>
      <c r="R8" s="243">
        <v>2000</v>
      </c>
      <c r="S8" s="244"/>
      <c r="T8" s="243">
        <v>2001</v>
      </c>
      <c r="U8" s="753"/>
      <c r="V8" s="243">
        <v>2002</v>
      </c>
      <c r="W8" s="753"/>
      <c r="X8" s="243">
        <v>2003</v>
      </c>
      <c r="Y8" s="753"/>
      <c r="Z8" s="243">
        <v>2004</v>
      </c>
      <c r="AA8" s="753"/>
      <c r="AB8" s="243">
        <v>2005</v>
      </c>
      <c r="AC8" s="753"/>
      <c r="AD8" s="243">
        <v>2006</v>
      </c>
      <c r="AE8" s="753"/>
      <c r="AF8" s="243">
        <v>2007</v>
      </c>
      <c r="AG8" s="753"/>
      <c r="AH8" s="243">
        <v>2008</v>
      </c>
      <c r="AI8" s="753"/>
      <c r="AJ8" s="243">
        <v>2009</v>
      </c>
      <c r="AK8" s="753"/>
      <c r="AL8" s="243">
        <v>2010</v>
      </c>
      <c r="AM8" s="753"/>
      <c r="AN8" s="243">
        <v>2011</v>
      </c>
      <c r="AO8" s="753"/>
      <c r="AP8" s="243">
        <v>2012</v>
      </c>
      <c r="AQ8" s="753"/>
      <c r="AR8" s="313"/>
      <c r="AS8" s="232"/>
      <c r="AT8" s="242" t="s">
        <v>123</v>
      </c>
      <c r="AU8" s="242" t="s">
        <v>124</v>
      </c>
      <c r="AV8" s="242" t="s">
        <v>125</v>
      </c>
      <c r="AW8" s="243">
        <v>1990</v>
      </c>
      <c r="AX8" s="244"/>
      <c r="AY8" s="243">
        <v>1995</v>
      </c>
      <c r="AZ8" s="244"/>
      <c r="BA8" s="243">
        <v>1996</v>
      </c>
      <c r="BB8" s="244"/>
      <c r="BC8" s="243">
        <v>1997</v>
      </c>
      <c r="BD8" s="244"/>
      <c r="BE8" s="243">
        <v>1998</v>
      </c>
      <c r="BF8" s="244"/>
      <c r="BG8" s="243">
        <v>1999</v>
      </c>
      <c r="BH8" s="244"/>
      <c r="BI8" s="243">
        <v>2000</v>
      </c>
      <c r="BJ8" s="244"/>
      <c r="BK8" s="243">
        <v>2001</v>
      </c>
      <c r="BL8" s="244"/>
      <c r="BM8" s="243">
        <v>2002</v>
      </c>
      <c r="BN8" s="244"/>
      <c r="BO8" s="243">
        <v>2003</v>
      </c>
      <c r="BP8" s="244"/>
      <c r="BQ8" s="243">
        <v>2004</v>
      </c>
      <c r="BR8" s="244"/>
      <c r="BS8" s="243">
        <v>2005</v>
      </c>
      <c r="BT8" s="244"/>
      <c r="BU8" s="243">
        <v>2006</v>
      </c>
      <c r="BV8" s="244"/>
      <c r="BW8" s="243">
        <v>2007</v>
      </c>
      <c r="BX8" s="244"/>
      <c r="BY8" s="243">
        <v>2008</v>
      </c>
      <c r="BZ8" s="244"/>
      <c r="CA8" s="243">
        <v>2009</v>
      </c>
      <c r="CB8" s="244"/>
      <c r="CC8" s="243">
        <v>2010</v>
      </c>
      <c r="CD8" s="244"/>
      <c r="CE8" s="243">
        <v>2011</v>
      </c>
      <c r="CF8" s="244"/>
      <c r="CG8" s="243">
        <v>2012</v>
      </c>
      <c r="CH8" s="244"/>
    </row>
    <row r="9" spans="1:93" ht="24.75" customHeight="1" x14ac:dyDescent="0.2">
      <c r="B9" s="509">
        <v>1801</v>
      </c>
      <c r="C9" s="76">
        <v>1</v>
      </c>
      <c r="D9" s="77" t="s">
        <v>151</v>
      </c>
      <c r="E9" s="76" t="s">
        <v>126</v>
      </c>
      <c r="F9" s="180"/>
      <c r="G9" s="210"/>
      <c r="H9" s="180"/>
      <c r="I9" s="210"/>
      <c r="J9" s="180"/>
      <c r="K9" s="210"/>
      <c r="L9" s="180"/>
      <c r="M9" s="210"/>
      <c r="N9" s="180"/>
      <c r="O9" s="210"/>
      <c r="P9" s="180"/>
      <c r="Q9" s="210"/>
      <c r="R9" s="180"/>
      <c r="S9" s="210"/>
      <c r="T9" s="180"/>
      <c r="U9" s="210"/>
      <c r="V9" s="180"/>
      <c r="W9" s="210"/>
      <c r="X9" s="180"/>
      <c r="Y9" s="210"/>
      <c r="Z9" s="180"/>
      <c r="AA9" s="210"/>
      <c r="AB9" s="180"/>
      <c r="AC9" s="210"/>
      <c r="AD9" s="578">
        <v>26556.3</v>
      </c>
      <c r="AE9" s="210"/>
      <c r="AF9" s="578"/>
      <c r="AG9" s="210"/>
      <c r="AH9" s="180"/>
      <c r="AI9" s="210"/>
      <c r="AJ9" s="180"/>
      <c r="AK9" s="210"/>
      <c r="AL9" s="578"/>
      <c r="AM9" s="210"/>
      <c r="AN9" s="578"/>
      <c r="AO9" s="210"/>
      <c r="AP9" s="180"/>
      <c r="AQ9" s="210"/>
      <c r="AR9" s="305"/>
      <c r="AS9" s="140"/>
      <c r="AT9" s="349">
        <v>1</v>
      </c>
      <c r="AU9" s="350" t="s">
        <v>151</v>
      </c>
      <c r="AV9" s="349" t="s">
        <v>126</v>
      </c>
      <c r="AW9" s="351" t="s">
        <v>26</v>
      </c>
      <c r="AX9" s="352"/>
      <c r="AY9" s="358" t="str">
        <f>IF(OR(ISBLANK(F9),ISBLANK(H9)),"N/A",IF(ABS((H9-F9)/F9)&gt;1,"&gt; 100%","ok"))</f>
        <v>N/A</v>
      </c>
      <c r="AZ9" s="352"/>
      <c r="BA9" s="438" t="str">
        <f>IF(OR(ISBLANK(H9),ISBLANK(J9)),"N/A",IF(ABS((J9-H9)/J9)&gt;0.25,"&gt; 25%","ok"))</f>
        <v>N/A</v>
      </c>
      <c r="BB9" s="438"/>
      <c r="BC9" s="438" t="str">
        <f t="shared" ref="BC9:CA9" si="0">IF(OR(ISBLANK(J9),ISBLANK(L9)),"N/A",IF(ABS((L9-J9)/L9)&gt;0.25,"&gt; 25%","ok"))</f>
        <v>N/A</v>
      </c>
      <c r="BD9" s="438"/>
      <c r="BE9" s="438" t="str">
        <f t="shared" si="0"/>
        <v>N/A</v>
      </c>
      <c r="BF9" s="438"/>
      <c r="BG9" s="438" t="str">
        <f t="shared" si="0"/>
        <v>N/A</v>
      </c>
      <c r="BH9" s="438"/>
      <c r="BI9" s="438" t="str">
        <f t="shared" si="0"/>
        <v>N/A</v>
      </c>
      <c r="BJ9" s="438"/>
      <c r="BK9" s="438" t="str">
        <f t="shared" si="0"/>
        <v>N/A</v>
      </c>
      <c r="BL9" s="438"/>
      <c r="BM9" s="438" t="str">
        <f t="shared" si="0"/>
        <v>N/A</v>
      </c>
      <c r="BN9" s="438"/>
      <c r="BO9" s="438" t="str">
        <f t="shared" si="0"/>
        <v>N/A</v>
      </c>
      <c r="BP9" s="438"/>
      <c r="BQ9" s="438" t="str">
        <f t="shared" si="0"/>
        <v>N/A</v>
      </c>
      <c r="BR9" s="438"/>
      <c r="BS9" s="438" t="str">
        <f t="shared" si="0"/>
        <v>N/A</v>
      </c>
      <c r="BT9" s="438"/>
      <c r="BU9" s="438" t="str">
        <f t="shared" si="0"/>
        <v>N/A</v>
      </c>
      <c r="BV9" s="438"/>
      <c r="BW9" s="438" t="str">
        <f t="shared" si="0"/>
        <v>N/A</v>
      </c>
      <c r="BX9" s="438"/>
      <c r="BY9" s="438" t="str">
        <f t="shared" si="0"/>
        <v>N/A</v>
      </c>
      <c r="BZ9" s="438"/>
      <c r="CA9" s="438" t="str">
        <f t="shared" si="0"/>
        <v>N/A</v>
      </c>
      <c r="CB9" s="352"/>
      <c r="CC9" s="438" t="str">
        <f t="shared" ref="CC9:CC21" si="1">IF(OR(ISBLANK(AJ9),ISBLANK(AL9)),"N/A",IF(ABS((AL9-AJ9)/AL9)&gt;0.25,"&gt; 25%","ok"))</f>
        <v>N/A</v>
      </c>
      <c r="CD9" s="438"/>
      <c r="CE9" s="438" t="str">
        <f t="shared" ref="CE9:CE21" si="2">IF(OR(ISBLANK(AL9),ISBLANK(AN9)),"N/A",IF(ABS((AN9-AL9)/AN9)&gt;0.25,"&gt; 25%","ok"))</f>
        <v>N/A</v>
      </c>
      <c r="CF9" s="438"/>
      <c r="CG9" s="438" t="str">
        <f t="shared" ref="CG9:CG21" si="3">IF(OR(ISBLANK(AN9),ISBLANK(AP9)),"N/A",IF(ABS((AP9-AN9)/AP9)&gt;0.25,"&gt; 25%","ok"))</f>
        <v>N/A</v>
      </c>
      <c r="CH9" s="352"/>
      <c r="CI9" s="103"/>
      <c r="CJ9" s="103"/>
      <c r="CK9" s="103"/>
      <c r="CL9" s="103"/>
      <c r="CM9" s="103"/>
      <c r="CN9" s="103"/>
      <c r="CO9" s="103"/>
    </row>
    <row r="10" spans="1:93" ht="24.75" customHeight="1" x14ac:dyDescent="0.2">
      <c r="B10" s="509">
        <v>1805</v>
      </c>
      <c r="C10" s="80">
        <v>2</v>
      </c>
      <c r="D10" s="79" t="s">
        <v>152</v>
      </c>
      <c r="E10" s="76" t="s">
        <v>126</v>
      </c>
      <c r="F10" s="223"/>
      <c r="G10" s="204"/>
      <c r="H10" s="223"/>
      <c r="I10" s="204"/>
      <c r="J10" s="223"/>
      <c r="K10" s="204"/>
      <c r="L10" s="223"/>
      <c r="M10" s="204"/>
      <c r="N10" s="223"/>
      <c r="O10" s="204"/>
      <c r="P10" s="223"/>
      <c r="Q10" s="204"/>
      <c r="R10" s="223"/>
      <c r="S10" s="204"/>
      <c r="T10" s="223"/>
      <c r="U10" s="204"/>
      <c r="V10" s="223"/>
      <c r="W10" s="204"/>
      <c r="X10" s="223"/>
      <c r="Y10" s="204"/>
      <c r="Z10" s="223"/>
      <c r="AA10" s="204"/>
      <c r="AB10" s="223"/>
      <c r="AC10" s="204"/>
      <c r="AD10" s="580"/>
      <c r="AE10" s="204"/>
      <c r="AF10" s="580"/>
      <c r="AG10" s="204"/>
      <c r="AH10" s="223"/>
      <c r="AI10" s="204"/>
      <c r="AJ10" s="223"/>
      <c r="AK10" s="204"/>
      <c r="AL10" s="580"/>
      <c r="AM10" s="204"/>
      <c r="AN10" s="580"/>
      <c r="AO10" s="204"/>
      <c r="AP10" s="223"/>
      <c r="AQ10" s="204"/>
      <c r="AR10" s="305"/>
      <c r="AS10" s="140"/>
      <c r="AT10" s="275">
        <v>2</v>
      </c>
      <c r="AU10" s="350" t="s">
        <v>152</v>
      </c>
      <c r="AV10" s="349" t="s">
        <v>126</v>
      </c>
      <c r="AW10" s="351" t="s">
        <v>26</v>
      </c>
      <c r="AX10" s="352"/>
      <c r="AY10" s="358" t="str">
        <f t="shared" ref="AY10:AY25" si="4">IF(OR(ISBLANK(F10),ISBLANK(H10)),"N/A",IF(ABS((H10-F10)/F10)&gt;1,"&gt; 100%","ok"))</f>
        <v>N/A</v>
      </c>
      <c r="AZ10" s="277"/>
      <c r="BA10" s="438" t="str">
        <f t="shared" ref="BA10:BA20" si="5">IF(OR(ISBLANK(H10),ISBLANK(J10)),"N/A",IF(ABS((J10-H10)/J10)&gt;0.25,"&gt; 25%","ok"))</f>
        <v>N/A</v>
      </c>
      <c r="BB10" s="438"/>
      <c r="BC10" s="438" t="str">
        <f t="shared" ref="BC10:BC21" si="6">IF(OR(ISBLANK(J10),ISBLANK(L10)),"N/A",IF(ABS((L10-J10)/L10)&gt;0.25,"&gt; 25%","ok"))</f>
        <v>N/A</v>
      </c>
      <c r="BD10" s="438"/>
      <c r="BE10" s="438" t="str">
        <f t="shared" ref="BE10:BE21" si="7">IF(OR(ISBLANK(L10),ISBLANK(N10)),"N/A",IF(ABS((N10-L10)/N10)&gt;0.25,"&gt; 25%","ok"))</f>
        <v>N/A</v>
      </c>
      <c r="BF10" s="438"/>
      <c r="BG10" s="438" t="str">
        <f t="shared" ref="BG10:BG21" si="8">IF(OR(ISBLANK(N10),ISBLANK(P10)),"N/A",IF(ABS((P10-N10)/P10)&gt;0.25,"&gt; 25%","ok"))</f>
        <v>N/A</v>
      </c>
      <c r="BH10" s="438"/>
      <c r="BI10" s="438" t="str">
        <f t="shared" ref="BI10:BI21" si="9">IF(OR(ISBLANK(P10),ISBLANK(R10)),"N/A",IF(ABS((R10-P10)/R10)&gt;0.25,"&gt; 25%","ok"))</f>
        <v>N/A</v>
      </c>
      <c r="BJ10" s="438"/>
      <c r="BK10" s="438" t="str">
        <f t="shared" ref="BK10:BK21" si="10">IF(OR(ISBLANK(R10),ISBLANK(T10)),"N/A",IF(ABS((T10-R10)/T10)&gt;0.25,"&gt; 25%","ok"))</f>
        <v>N/A</v>
      </c>
      <c r="BL10" s="438"/>
      <c r="BM10" s="438" t="str">
        <f t="shared" ref="BM10:BM21" si="11">IF(OR(ISBLANK(T10),ISBLANK(V10)),"N/A",IF(ABS((V10-T10)/V10)&gt;0.25,"&gt; 25%","ok"))</f>
        <v>N/A</v>
      </c>
      <c r="BN10" s="438"/>
      <c r="BO10" s="438" t="str">
        <f t="shared" ref="BO10:BO21" si="12">IF(OR(ISBLANK(V10),ISBLANK(X10)),"N/A",IF(ABS((X10-V10)/X10)&gt;0.25,"&gt; 25%","ok"))</f>
        <v>N/A</v>
      </c>
      <c r="BP10" s="438"/>
      <c r="BQ10" s="438" t="str">
        <f t="shared" ref="BQ10:BQ21" si="13">IF(OR(ISBLANK(X10),ISBLANK(Z10)),"N/A",IF(ABS((Z10-X10)/Z10)&gt;0.25,"&gt; 25%","ok"))</f>
        <v>N/A</v>
      </c>
      <c r="BR10" s="438"/>
      <c r="BS10" s="438" t="str">
        <f t="shared" ref="BS10:BS21" si="14">IF(OR(ISBLANK(Z10),ISBLANK(AB10)),"N/A",IF(ABS((AB10-Z10)/AB10)&gt;0.25,"&gt; 25%","ok"))</f>
        <v>N/A</v>
      </c>
      <c r="BT10" s="438"/>
      <c r="BU10" s="438" t="str">
        <f t="shared" ref="BU10:BU21" si="15">IF(OR(ISBLANK(AB10),ISBLANK(AD10)),"N/A",IF(ABS((AD10-AB10)/AD10)&gt;0.25,"&gt; 25%","ok"))</f>
        <v>N/A</v>
      </c>
      <c r="BV10" s="438"/>
      <c r="BW10" s="438" t="str">
        <f t="shared" ref="BW10:BW21" si="16">IF(OR(ISBLANK(AD10),ISBLANK(AF10)),"N/A",IF(ABS((AF10-AD10)/AF10)&gt;0.25,"&gt; 25%","ok"))</f>
        <v>N/A</v>
      </c>
      <c r="BX10" s="438"/>
      <c r="BY10" s="438" t="str">
        <f t="shared" ref="BY10:BY21" si="17">IF(OR(ISBLANK(AF10),ISBLANK(AH10)),"N/A",IF(ABS((AH10-AF10)/AH10)&gt;0.25,"&gt; 25%","ok"))</f>
        <v>N/A</v>
      </c>
      <c r="BZ10" s="438"/>
      <c r="CA10" s="438" t="str">
        <f t="shared" ref="CA10:CA21" si="18">IF(OR(ISBLANK(AH10),ISBLANK(AJ10)),"N/A",IF(ABS((AJ10-AH10)/AJ10)&gt;0.25,"&gt; 25%","ok"))</f>
        <v>N/A</v>
      </c>
      <c r="CB10" s="277"/>
      <c r="CC10" s="438" t="str">
        <f t="shared" si="1"/>
        <v>N/A</v>
      </c>
      <c r="CD10" s="438"/>
      <c r="CE10" s="438" t="str">
        <f t="shared" si="2"/>
        <v>N/A</v>
      </c>
      <c r="CF10" s="438"/>
      <c r="CG10" s="438" t="str">
        <f t="shared" si="3"/>
        <v>N/A</v>
      </c>
      <c r="CH10" s="277"/>
      <c r="CI10" s="103"/>
      <c r="CJ10" s="103"/>
      <c r="CK10" s="103"/>
      <c r="CL10" s="103"/>
      <c r="CM10" s="103"/>
      <c r="CN10" s="103"/>
      <c r="CO10" s="103"/>
    </row>
    <row r="11" spans="1:93" ht="27" customHeight="1" x14ac:dyDescent="0.2">
      <c r="A11" s="476" t="s">
        <v>136</v>
      </c>
      <c r="B11" s="509">
        <v>1814</v>
      </c>
      <c r="C11" s="76">
        <v>3</v>
      </c>
      <c r="D11" s="267" t="s">
        <v>207</v>
      </c>
      <c r="E11" s="76" t="s">
        <v>126</v>
      </c>
      <c r="F11" s="269"/>
      <c r="G11" s="717"/>
      <c r="H11" s="269"/>
      <c r="I11" s="717"/>
      <c r="J11" s="269"/>
      <c r="K11" s="717"/>
      <c r="L11" s="269"/>
      <c r="M11" s="717"/>
      <c r="N11" s="269"/>
      <c r="O11" s="717"/>
      <c r="P11" s="269"/>
      <c r="Q11" s="717"/>
      <c r="R11" s="269"/>
      <c r="S11" s="717"/>
      <c r="T11" s="269"/>
      <c r="U11" s="754"/>
      <c r="V11" s="269"/>
      <c r="W11" s="754"/>
      <c r="X11" s="269"/>
      <c r="Y11" s="754"/>
      <c r="Z11" s="269"/>
      <c r="AA11" s="754"/>
      <c r="AB11" s="269"/>
      <c r="AC11" s="754"/>
      <c r="AD11" s="269"/>
      <c r="AE11" s="754"/>
      <c r="AF11" s="269"/>
      <c r="AG11" s="754"/>
      <c r="AH11" s="269"/>
      <c r="AI11" s="754"/>
      <c r="AJ11" s="269"/>
      <c r="AK11" s="754"/>
      <c r="AL11" s="269"/>
      <c r="AM11" s="754"/>
      <c r="AN11" s="269"/>
      <c r="AO11" s="754"/>
      <c r="AP11" s="269"/>
      <c r="AQ11" s="204"/>
      <c r="AR11" s="305"/>
      <c r="AS11" s="140"/>
      <c r="AT11" s="349">
        <v>3</v>
      </c>
      <c r="AU11" s="451" t="s">
        <v>207</v>
      </c>
      <c r="AV11" s="349" t="s">
        <v>126</v>
      </c>
      <c r="AW11" s="351" t="s">
        <v>26</v>
      </c>
      <c r="AX11" s="352"/>
      <c r="AY11" s="358" t="str">
        <f t="shared" si="4"/>
        <v>N/A</v>
      </c>
      <c r="AZ11" s="277"/>
      <c r="BA11" s="438" t="str">
        <f t="shared" si="5"/>
        <v>N/A</v>
      </c>
      <c r="BB11" s="438"/>
      <c r="BC11" s="438" t="str">
        <f t="shared" si="6"/>
        <v>N/A</v>
      </c>
      <c r="BD11" s="438"/>
      <c r="BE11" s="438" t="str">
        <f t="shared" si="7"/>
        <v>N/A</v>
      </c>
      <c r="BF11" s="438"/>
      <c r="BG11" s="438" t="str">
        <f t="shared" si="8"/>
        <v>N/A</v>
      </c>
      <c r="BH11" s="438"/>
      <c r="BI11" s="438" t="str">
        <f t="shared" si="9"/>
        <v>N/A</v>
      </c>
      <c r="BJ11" s="438"/>
      <c r="BK11" s="438" t="str">
        <f t="shared" si="10"/>
        <v>N/A</v>
      </c>
      <c r="BL11" s="438"/>
      <c r="BM11" s="438" t="str">
        <f t="shared" si="11"/>
        <v>N/A</v>
      </c>
      <c r="BN11" s="438"/>
      <c r="BO11" s="438" t="str">
        <f t="shared" si="12"/>
        <v>N/A</v>
      </c>
      <c r="BP11" s="438"/>
      <c r="BQ11" s="438" t="str">
        <f t="shared" si="13"/>
        <v>N/A</v>
      </c>
      <c r="BR11" s="438"/>
      <c r="BS11" s="438" t="str">
        <f t="shared" si="14"/>
        <v>N/A</v>
      </c>
      <c r="BT11" s="438"/>
      <c r="BU11" s="438" t="str">
        <f t="shared" si="15"/>
        <v>N/A</v>
      </c>
      <c r="BV11" s="438"/>
      <c r="BW11" s="438" t="str">
        <f t="shared" si="16"/>
        <v>N/A</v>
      </c>
      <c r="BX11" s="438"/>
      <c r="BY11" s="438" t="str">
        <f t="shared" si="17"/>
        <v>N/A</v>
      </c>
      <c r="BZ11" s="438"/>
      <c r="CA11" s="438" t="str">
        <f t="shared" si="18"/>
        <v>N/A</v>
      </c>
      <c r="CB11" s="277"/>
      <c r="CC11" s="438" t="str">
        <f t="shared" si="1"/>
        <v>N/A</v>
      </c>
      <c r="CD11" s="438"/>
      <c r="CE11" s="438" t="str">
        <f t="shared" si="2"/>
        <v>N/A</v>
      </c>
      <c r="CF11" s="438"/>
      <c r="CG11" s="438" t="str">
        <f t="shared" si="3"/>
        <v>N/A</v>
      </c>
      <c r="CH11" s="277"/>
      <c r="CI11" s="103"/>
      <c r="CJ11" s="103"/>
      <c r="CK11" s="103"/>
      <c r="CL11" s="103"/>
      <c r="CM11" s="103"/>
      <c r="CN11" s="103"/>
      <c r="CO11" s="103"/>
    </row>
    <row r="12" spans="1:93" ht="24.75" customHeight="1" x14ac:dyDescent="0.2">
      <c r="B12" s="509">
        <v>1832</v>
      </c>
      <c r="C12" s="76">
        <v>4</v>
      </c>
      <c r="D12" s="658" t="s">
        <v>189</v>
      </c>
      <c r="E12" s="76" t="s">
        <v>126</v>
      </c>
      <c r="F12" s="269"/>
      <c r="G12" s="204"/>
      <c r="H12" s="269"/>
      <c r="I12" s="204"/>
      <c r="J12" s="269"/>
      <c r="K12" s="204"/>
      <c r="L12" s="269"/>
      <c r="M12" s="204"/>
      <c r="N12" s="269"/>
      <c r="O12" s="204"/>
      <c r="P12" s="269"/>
      <c r="Q12" s="204"/>
      <c r="R12" s="269"/>
      <c r="S12" s="204"/>
      <c r="T12" s="269"/>
      <c r="U12" s="204"/>
      <c r="V12" s="269"/>
      <c r="W12" s="204"/>
      <c r="X12" s="269"/>
      <c r="Y12" s="204"/>
      <c r="Z12" s="269"/>
      <c r="AA12" s="204"/>
      <c r="AB12" s="269"/>
      <c r="AC12" s="204"/>
      <c r="AD12" s="578">
        <v>0</v>
      </c>
      <c r="AE12" s="210"/>
      <c r="AF12" s="578"/>
      <c r="AG12" s="210"/>
      <c r="AH12" s="269"/>
      <c r="AI12" s="204"/>
      <c r="AJ12" s="269"/>
      <c r="AK12" s="204"/>
      <c r="AL12" s="578"/>
      <c r="AM12" s="210"/>
      <c r="AN12" s="578"/>
      <c r="AO12" s="210"/>
      <c r="AP12" s="269"/>
      <c r="AQ12" s="204"/>
      <c r="AR12" s="305"/>
      <c r="AS12" s="140"/>
      <c r="AT12" s="349">
        <v>4</v>
      </c>
      <c r="AU12" s="566" t="s">
        <v>189</v>
      </c>
      <c r="AV12" s="349" t="s">
        <v>126</v>
      </c>
      <c r="AW12" s="351" t="s">
        <v>26</v>
      </c>
      <c r="AX12" s="352"/>
      <c r="AY12" s="358" t="str">
        <f t="shared" si="4"/>
        <v>N/A</v>
      </c>
      <c r="AZ12" s="277"/>
      <c r="BA12" s="438" t="str">
        <f t="shared" si="5"/>
        <v>N/A</v>
      </c>
      <c r="BB12" s="438"/>
      <c r="BC12" s="438" t="str">
        <f t="shared" si="6"/>
        <v>N/A</v>
      </c>
      <c r="BD12" s="438"/>
      <c r="BE12" s="438" t="str">
        <f t="shared" si="7"/>
        <v>N/A</v>
      </c>
      <c r="BF12" s="438"/>
      <c r="BG12" s="438" t="str">
        <f t="shared" si="8"/>
        <v>N/A</v>
      </c>
      <c r="BH12" s="438"/>
      <c r="BI12" s="438" t="str">
        <f t="shared" si="9"/>
        <v>N/A</v>
      </c>
      <c r="BJ12" s="438"/>
      <c r="BK12" s="438" t="str">
        <f t="shared" si="10"/>
        <v>N/A</v>
      </c>
      <c r="BL12" s="438"/>
      <c r="BM12" s="438" t="str">
        <f t="shared" si="11"/>
        <v>N/A</v>
      </c>
      <c r="BN12" s="438"/>
      <c r="BO12" s="438" t="str">
        <f t="shared" si="12"/>
        <v>N/A</v>
      </c>
      <c r="BP12" s="438"/>
      <c r="BQ12" s="438" t="str">
        <f t="shared" si="13"/>
        <v>N/A</v>
      </c>
      <c r="BR12" s="438"/>
      <c r="BS12" s="438" t="str">
        <f t="shared" si="14"/>
        <v>N/A</v>
      </c>
      <c r="BT12" s="438"/>
      <c r="BU12" s="438" t="str">
        <f t="shared" si="15"/>
        <v>N/A</v>
      </c>
      <c r="BV12" s="438"/>
      <c r="BW12" s="438" t="str">
        <f t="shared" si="16"/>
        <v>N/A</v>
      </c>
      <c r="BX12" s="438"/>
      <c r="BY12" s="438" t="str">
        <f t="shared" si="17"/>
        <v>N/A</v>
      </c>
      <c r="BZ12" s="438"/>
      <c r="CA12" s="438" t="str">
        <f t="shared" si="18"/>
        <v>N/A</v>
      </c>
      <c r="CB12" s="277"/>
      <c r="CC12" s="438" t="str">
        <f t="shared" si="1"/>
        <v>N/A</v>
      </c>
      <c r="CD12" s="438"/>
      <c r="CE12" s="438" t="str">
        <f t="shared" si="2"/>
        <v>N/A</v>
      </c>
      <c r="CF12" s="438"/>
      <c r="CG12" s="438" t="str">
        <f t="shared" si="3"/>
        <v>N/A</v>
      </c>
      <c r="CH12" s="277"/>
      <c r="CI12" s="103"/>
      <c r="CJ12" s="103"/>
      <c r="CK12" s="103"/>
      <c r="CL12" s="103"/>
      <c r="CM12" s="103"/>
      <c r="CN12" s="103"/>
      <c r="CO12" s="103"/>
    </row>
    <row r="13" spans="1:93" ht="24.75" customHeight="1" x14ac:dyDescent="0.2">
      <c r="B13" s="509">
        <v>1833</v>
      </c>
      <c r="C13" s="76">
        <v>5</v>
      </c>
      <c r="D13" s="658" t="s">
        <v>190</v>
      </c>
      <c r="E13" s="76" t="s">
        <v>126</v>
      </c>
      <c r="F13" s="269"/>
      <c r="G13" s="204"/>
      <c r="H13" s="269"/>
      <c r="I13" s="204"/>
      <c r="J13" s="269"/>
      <c r="K13" s="204"/>
      <c r="L13" s="269"/>
      <c r="M13" s="204"/>
      <c r="N13" s="269"/>
      <c r="O13" s="204"/>
      <c r="P13" s="269"/>
      <c r="Q13" s="204"/>
      <c r="R13" s="269"/>
      <c r="S13" s="204"/>
      <c r="T13" s="269"/>
      <c r="U13" s="204"/>
      <c r="V13" s="269"/>
      <c r="W13" s="204"/>
      <c r="X13" s="269"/>
      <c r="Y13" s="204"/>
      <c r="Z13" s="269"/>
      <c r="AA13" s="204"/>
      <c r="AB13" s="269"/>
      <c r="AC13" s="204"/>
      <c r="AD13" s="578"/>
      <c r="AE13" s="210"/>
      <c r="AF13" s="578"/>
      <c r="AG13" s="210"/>
      <c r="AH13" s="269"/>
      <c r="AI13" s="204"/>
      <c r="AJ13" s="269"/>
      <c r="AK13" s="204"/>
      <c r="AL13" s="578"/>
      <c r="AM13" s="210"/>
      <c r="AN13" s="578"/>
      <c r="AO13" s="210"/>
      <c r="AP13" s="269"/>
      <c r="AQ13" s="204"/>
      <c r="AR13" s="305"/>
      <c r="AS13" s="140"/>
      <c r="AT13" s="349">
        <v>5</v>
      </c>
      <c r="AU13" s="566" t="s">
        <v>190</v>
      </c>
      <c r="AV13" s="349" t="s">
        <v>126</v>
      </c>
      <c r="AW13" s="351" t="s">
        <v>26</v>
      </c>
      <c r="AX13" s="352"/>
      <c r="AY13" s="358" t="str">
        <f t="shared" si="4"/>
        <v>N/A</v>
      </c>
      <c r="AZ13" s="277"/>
      <c r="BA13" s="438" t="str">
        <f t="shared" si="5"/>
        <v>N/A</v>
      </c>
      <c r="BB13" s="438"/>
      <c r="BC13" s="438" t="str">
        <f t="shared" si="6"/>
        <v>N/A</v>
      </c>
      <c r="BD13" s="438"/>
      <c r="BE13" s="438" t="str">
        <f t="shared" si="7"/>
        <v>N/A</v>
      </c>
      <c r="BF13" s="438"/>
      <c r="BG13" s="438" t="str">
        <f t="shared" si="8"/>
        <v>N/A</v>
      </c>
      <c r="BH13" s="438"/>
      <c r="BI13" s="438" t="str">
        <f t="shared" si="9"/>
        <v>N/A</v>
      </c>
      <c r="BJ13" s="438"/>
      <c r="BK13" s="438" t="str">
        <f t="shared" si="10"/>
        <v>N/A</v>
      </c>
      <c r="BL13" s="438"/>
      <c r="BM13" s="438" t="str">
        <f t="shared" si="11"/>
        <v>N/A</v>
      </c>
      <c r="BN13" s="438"/>
      <c r="BO13" s="438" t="str">
        <f t="shared" si="12"/>
        <v>N/A</v>
      </c>
      <c r="BP13" s="438"/>
      <c r="BQ13" s="438" t="str">
        <f t="shared" si="13"/>
        <v>N/A</v>
      </c>
      <c r="BR13" s="438"/>
      <c r="BS13" s="438" t="str">
        <f t="shared" si="14"/>
        <v>N/A</v>
      </c>
      <c r="BT13" s="438"/>
      <c r="BU13" s="438" t="str">
        <f t="shared" si="15"/>
        <v>N/A</v>
      </c>
      <c r="BV13" s="438"/>
      <c r="BW13" s="438" t="str">
        <f t="shared" si="16"/>
        <v>N/A</v>
      </c>
      <c r="BX13" s="438"/>
      <c r="BY13" s="438" t="str">
        <f t="shared" si="17"/>
        <v>N/A</v>
      </c>
      <c r="BZ13" s="438"/>
      <c r="CA13" s="438" t="str">
        <f t="shared" si="18"/>
        <v>N/A</v>
      </c>
      <c r="CB13" s="277"/>
      <c r="CC13" s="438" t="str">
        <f t="shared" si="1"/>
        <v>N/A</v>
      </c>
      <c r="CD13" s="438"/>
      <c r="CE13" s="438" t="str">
        <f t="shared" si="2"/>
        <v>N/A</v>
      </c>
      <c r="CF13" s="438"/>
      <c r="CG13" s="438" t="str">
        <f t="shared" si="3"/>
        <v>N/A</v>
      </c>
      <c r="CH13" s="277"/>
      <c r="CI13" s="103"/>
      <c r="CJ13" s="103"/>
      <c r="CK13" s="103"/>
      <c r="CL13" s="103"/>
      <c r="CM13" s="103"/>
      <c r="CN13" s="103"/>
      <c r="CO13" s="103"/>
    </row>
    <row r="14" spans="1:93" ht="24.75" customHeight="1" x14ac:dyDescent="0.2">
      <c r="A14" s="476" t="s">
        <v>300</v>
      </c>
      <c r="B14" s="509">
        <v>1834</v>
      </c>
      <c r="C14" s="80">
        <v>6</v>
      </c>
      <c r="D14" s="228" t="s">
        <v>208</v>
      </c>
      <c r="E14" s="80" t="s">
        <v>126</v>
      </c>
      <c r="F14" s="269"/>
      <c r="G14" s="204"/>
      <c r="H14" s="269"/>
      <c r="I14" s="204"/>
      <c r="J14" s="269"/>
      <c r="K14" s="204"/>
      <c r="L14" s="269"/>
      <c r="M14" s="204"/>
      <c r="N14" s="269"/>
      <c r="O14" s="204"/>
      <c r="P14" s="269"/>
      <c r="Q14" s="204"/>
      <c r="R14" s="269"/>
      <c r="S14" s="204"/>
      <c r="T14" s="269"/>
      <c r="U14" s="204"/>
      <c r="V14" s="269"/>
      <c r="W14" s="204"/>
      <c r="X14" s="269"/>
      <c r="Y14" s="204"/>
      <c r="Z14" s="269"/>
      <c r="AA14" s="204"/>
      <c r="AB14" s="269"/>
      <c r="AC14" s="204"/>
      <c r="AD14" s="269"/>
      <c r="AE14" s="204"/>
      <c r="AF14" s="269"/>
      <c r="AG14" s="204"/>
      <c r="AH14" s="269"/>
      <c r="AI14" s="204"/>
      <c r="AJ14" s="269"/>
      <c r="AK14" s="754"/>
      <c r="AL14" s="269"/>
      <c r="AM14" s="754"/>
      <c r="AN14" s="269"/>
      <c r="AO14" s="210"/>
      <c r="AP14" s="269"/>
      <c r="AQ14" s="204"/>
      <c r="AR14" s="305"/>
      <c r="AS14" s="140"/>
      <c r="AT14" s="275">
        <v>6</v>
      </c>
      <c r="AU14" s="451" t="s">
        <v>208</v>
      </c>
      <c r="AV14" s="349" t="s">
        <v>126</v>
      </c>
      <c r="AW14" s="351" t="s">
        <v>26</v>
      </c>
      <c r="AX14" s="352"/>
      <c r="AY14" s="358" t="str">
        <f t="shared" si="4"/>
        <v>N/A</v>
      </c>
      <c r="AZ14" s="277"/>
      <c r="BA14" s="438" t="str">
        <f t="shared" si="5"/>
        <v>N/A</v>
      </c>
      <c r="BB14" s="438"/>
      <c r="BC14" s="438" t="str">
        <f t="shared" si="6"/>
        <v>N/A</v>
      </c>
      <c r="BD14" s="438"/>
      <c r="BE14" s="438" t="str">
        <f t="shared" si="7"/>
        <v>N/A</v>
      </c>
      <c r="BF14" s="438"/>
      <c r="BG14" s="438" t="str">
        <f t="shared" si="8"/>
        <v>N/A</v>
      </c>
      <c r="BH14" s="438"/>
      <c r="BI14" s="438" t="str">
        <f t="shared" si="9"/>
        <v>N/A</v>
      </c>
      <c r="BJ14" s="438"/>
      <c r="BK14" s="438" t="str">
        <f t="shared" si="10"/>
        <v>N/A</v>
      </c>
      <c r="BL14" s="438"/>
      <c r="BM14" s="438" t="str">
        <f t="shared" si="11"/>
        <v>N/A</v>
      </c>
      <c r="BN14" s="438"/>
      <c r="BO14" s="438" t="str">
        <f t="shared" si="12"/>
        <v>N/A</v>
      </c>
      <c r="BP14" s="438"/>
      <c r="BQ14" s="438" t="str">
        <f t="shared" si="13"/>
        <v>N/A</v>
      </c>
      <c r="BR14" s="438"/>
      <c r="BS14" s="438" t="str">
        <f t="shared" si="14"/>
        <v>N/A</v>
      </c>
      <c r="BT14" s="438"/>
      <c r="BU14" s="438" t="str">
        <f t="shared" si="15"/>
        <v>N/A</v>
      </c>
      <c r="BV14" s="438"/>
      <c r="BW14" s="438" t="str">
        <f t="shared" si="16"/>
        <v>N/A</v>
      </c>
      <c r="BX14" s="438"/>
      <c r="BY14" s="438" t="str">
        <f t="shared" si="17"/>
        <v>N/A</v>
      </c>
      <c r="BZ14" s="438"/>
      <c r="CA14" s="438" t="str">
        <f t="shared" si="18"/>
        <v>N/A</v>
      </c>
      <c r="CB14" s="277"/>
      <c r="CC14" s="438" t="str">
        <f t="shared" si="1"/>
        <v>N/A</v>
      </c>
      <c r="CD14" s="438"/>
      <c r="CE14" s="438" t="str">
        <f t="shared" si="2"/>
        <v>N/A</v>
      </c>
      <c r="CF14" s="438"/>
      <c r="CG14" s="438" t="str">
        <f t="shared" si="3"/>
        <v>N/A</v>
      </c>
      <c r="CH14" s="277"/>
      <c r="CI14" s="103"/>
      <c r="CJ14" s="103"/>
      <c r="CK14" s="103"/>
      <c r="CL14" s="103"/>
      <c r="CM14" s="103"/>
      <c r="CN14" s="103"/>
      <c r="CO14" s="103"/>
    </row>
    <row r="15" spans="1:93" s="1" customFormat="1" ht="24.75" customHeight="1" x14ac:dyDescent="0.2">
      <c r="A15" s="476"/>
      <c r="B15" s="510">
        <v>2837</v>
      </c>
      <c r="C15" s="76">
        <v>7</v>
      </c>
      <c r="D15" s="143" t="s">
        <v>174</v>
      </c>
      <c r="E15" s="80" t="s">
        <v>126</v>
      </c>
      <c r="F15" s="223"/>
      <c r="G15" s="204"/>
      <c r="H15" s="223"/>
      <c r="I15" s="204"/>
      <c r="J15" s="223"/>
      <c r="K15" s="204"/>
      <c r="L15" s="223"/>
      <c r="M15" s="204"/>
      <c r="N15" s="223"/>
      <c r="O15" s="204"/>
      <c r="P15" s="223"/>
      <c r="Q15" s="204"/>
      <c r="R15" s="223"/>
      <c r="S15" s="204"/>
      <c r="T15" s="223"/>
      <c r="U15" s="204"/>
      <c r="V15" s="223"/>
      <c r="W15" s="204"/>
      <c r="X15" s="223"/>
      <c r="Y15" s="204"/>
      <c r="Z15" s="223"/>
      <c r="AA15" s="204"/>
      <c r="AB15" s="223"/>
      <c r="AC15" s="204"/>
      <c r="AD15" s="580"/>
      <c r="AE15" s="204"/>
      <c r="AF15" s="580"/>
      <c r="AG15" s="204"/>
      <c r="AH15" s="223"/>
      <c r="AI15" s="204"/>
      <c r="AJ15" s="223"/>
      <c r="AK15" s="204"/>
      <c r="AL15" s="580"/>
      <c r="AM15" s="204"/>
      <c r="AN15" s="580"/>
      <c r="AO15" s="204"/>
      <c r="AP15" s="223"/>
      <c r="AQ15" s="204"/>
      <c r="AR15" s="229"/>
      <c r="AS15" s="102"/>
      <c r="AT15" s="349">
        <v>7</v>
      </c>
      <c r="AU15" s="350" t="s">
        <v>239</v>
      </c>
      <c r="AV15" s="349" t="s">
        <v>126</v>
      </c>
      <c r="AW15" s="351" t="s">
        <v>26</v>
      </c>
      <c r="AX15" s="352"/>
      <c r="AY15" s="358" t="str">
        <f t="shared" si="4"/>
        <v>N/A</v>
      </c>
      <c r="AZ15" s="277"/>
      <c r="BA15" s="438" t="str">
        <f t="shared" si="5"/>
        <v>N/A</v>
      </c>
      <c r="BB15" s="438"/>
      <c r="BC15" s="438" t="str">
        <f t="shared" si="6"/>
        <v>N/A</v>
      </c>
      <c r="BD15" s="438"/>
      <c r="BE15" s="438" t="str">
        <f t="shared" si="7"/>
        <v>N/A</v>
      </c>
      <c r="BF15" s="438"/>
      <c r="BG15" s="438" t="str">
        <f t="shared" si="8"/>
        <v>N/A</v>
      </c>
      <c r="BH15" s="438"/>
      <c r="BI15" s="438" t="str">
        <f t="shared" si="9"/>
        <v>N/A</v>
      </c>
      <c r="BJ15" s="438"/>
      <c r="BK15" s="438" t="str">
        <f t="shared" si="10"/>
        <v>N/A</v>
      </c>
      <c r="BL15" s="438"/>
      <c r="BM15" s="438" t="str">
        <f t="shared" si="11"/>
        <v>N/A</v>
      </c>
      <c r="BN15" s="438"/>
      <c r="BO15" s="438" t="str">
        <f t="shared" si="12"/>
        <v>N/A</v>
      </c>
      <c r="BP15" s="438"/>
      <c r="BQ15" s="438" t="str">
        <f t="shared" si="13"/>
        <v>N/A</v>
      </c>
      <c r="BR15" s="438"/>
      <c r="BS15" s="438" t="str">
        <f t="shared" si="14"/>
        <v>N/A</v>
      </c>
      <c r="BT15" s="438"/>
      <c r="BU15" s="438" t="str">
        <f t="shared" si="15"/>
        <v>N/A</v>
      </c>
      <c r="BV15" s="438"/>
      <c r="BW15" s="438" t="str">
        <f t="shared" si="16"/>
        <v>N/A</v>
      </c>
      <c r="BX15" s="438"/>
      <c r="BY15" s="438" t="str">
        <f t="shared" si="17"/>
        <v>N/A</v>
      </c>
      <c r="BZ15" s="438"/>
      <c r="CA15" s="438" t="str">
        <f t="shared" si="18"/>
        <v>N/A</v>
      </c>
      <c r="CB15" s="277"/>
      <c r="CC15" s="438" t="str">
        <f t="shared" si="1"/>
        <v>N/A</v>
      </c>
      <c r="CD15" s="438"/>
      <c r="CE15" s="438" t="str">
        <f t="shared" si="2"/>
        <v>N/A</v>
      </c>
      <c r="CF15" s="438"/>
      <c r="CG15" s="438" t="str">
        <f t="shared" si="3"/>
        <v>N/A</v>
      </c>
      <c r="CH15" s="277"/>
      <c r="CI15" s="103"/>
      <c r="CJ15" s="103"/>
      <c r="CK15" s="103"/>
      <c r="CL15" s="103"/>
      <c r="CM15" s="103"/>
      <c r="CN15" s="103"/>
      <c r="CO15" s="103"/>
    </row>
    <row r="16" spans="1:93" s="1" customFormat="1" ht="24.75" customHeight="1" x14ac:dyDescent="0.2">
      <c r="A16" s="476"/>
      <c r="B16" s="509">
        <v>2838</v>
      </c>
      <c r="C16" s="80">
        <v>8</v>
      </c>
      <c r="D16" s="144" t="s">
        <v>177</v>
      </c>
      <c r="E16" s="80" t="s">
        <v>126</v>
      </c>
      <c r="F16" s="223"/>
      <c r="G16" s="204"/>
      <c r="H16" s="223"/>
      <c r="I16" s="204"/>
      <c r="J16" s="223"/>
      <c r="K16" s="204"/>
      <c r="L16" s="223"/>
      <c r="M16" s="204"/>
      <c r="N16" s="223"/>
      <c r="O16" s="204"/>
      <c r="P16" s="223"/>
      <c r="Q16" s="204"/>
      <c r="R16" s="223"/>
      <c r="S16" s="204"/>
      <c r="T16" s="223"/>
      <c r="U16" s="204"/>
      <c r="V16" s="223"/>
      <c r="W16" s="204"/>
      <c r="X16" s="223"/>
      <c r="Y16" s="204"/>
      <c r="Z16" s="223"/>
      <c r="AA16" s="204"/>
      <c r="AB16" s="223"/>
      <c r="AC16" s="204"/>
      <c r="AD16" s="580"/>
      <c r="AE16" s="204"/>
      <c r="AF16" s="580"/>
      <c r="AG16" s="204"/>
      <c r="AH16" s="223"/>
      <c r="AI16" s="204"/>
      <c r="AJ16" s="223"/>
      <c r="AK16" s="204"/>
      <c r="AL16" s="580"/>
      <c r="AM16" s="204"/>
      <c r="AN16" s="580"/>
      <c r="AO16" s="204"/>
      <c r="AP16" s="223"/>
      <c r="AQ16" s="204"/>
      <c r="AR16" s="305"/>
      <c r="AS16" s="140"/>
      <c r="AT16" s="275">
        <v>8</v>
      </c>
      <c r="AU16" s="350" t="s">
        <v>177</v>
      </c>
      <c r="AV16" s="349" t="s">
        <v>126</v>
      </c>
      <c r="AW16" s="351" t="s">
        <v>26</v>
      </c>
      <c r="AX16" s="352"/>
      <c r="AY16" s="358" t="str">
        <f t="shared" si="4"/>
        <v>N/A</v>
      </c>
      <c r="AZ16" s="277"/>
      <c r="BA16" s="438" t="str">
        <f t="shared" si="5"/>
        <v>N/A</v>
      </c>
      <c r="BB16" s="438"/>
      <c r="BC16" s="438" t="str">
        <f t="shared" si="6"/>
        <v>N/A</v>
      </c>
      <c r="BD16" s="438"/>
      <c r="BE16" s="438" t="str">
        <f t="shared" si="7"/>
        <v>N/A</v>
      </c>
      <c r="BF16" s="438"/>
      <c r="BG16" s="438" t="str">
        <f t="shared" si="8"/>
        <v>N/A</v>
      </c>
      <c r="BH16" s="438"/>
      <c r="BI16" s="438" t="str">
        <f t="shared" si="9"/>
        <v>N/A</v>
      </c>
      <c r="BJ16" s="438"/>
      <c r="BK16" s="438" t="str">
        <f t="shared" si="10"/>
        <v>N/A</v>
      </c>
      <c r="BL16" s="438"/>
      <c r="BM16" s="438" t="str">
        <f t="shared" si="11"/>
        <v>N/A</v>
      </c>
      <c r="BN16" s="438"/>
      <c r="BO16" s="438" t="str">
        <f t="shared" si="12"/>
        <v>N/A</v>
      </c>
      <c r="BP16" s="438"/>
      <c r="BQ16" s="438" t="str">
        <f t="shared" si="13"/>
        <v>N/A</v>
      </c>
      <c r="BR16" s="438"/>
      <c r="BS16" s="438" t="str">
        <f t="shared" si="14"/>
        <v>N/A</v>
      </c>
      <c r="BT16" s="438"/>
      <c r="BU16" s="438" t="str">
        <f t="shared" si="15"/>
        <v>N/A</v>
      </c>
      <c r="BV16" s="438"/>
      <c r="BW16" s="438" t="str">
        <f t="shared" si="16"/>
        <v>N/A</v>
      </c>
      <c r="BX16" s="438"/>
      <c r="BY16" s="438" t="str">
        <f t="shared" si="17"/>
        <v>N/A</v>
      </c>
      <c r="BZ16" s="438"/>
      <c r="CA16" s="438" t="str">
        <f t="shared" si="18"/>
        <v>N/A</v>
      </c>
      <c r="CB16" s="277"/>
      <c r="CC16" s="438" t="str">
        <f t="shared" si="1"/>
        <v>N/A</v>
      </c>
      <c r="CD16" s="438"/>
      <c r="CE16" s="438" t="str">
        <f t="shared" si="2"/>
        <v>N/A</v>
      </c>
      <c r="CF16" s="438"/>
      <c r="CG16" s="438" t="str">
        <f t="shared" si="3"/>
        <v>N/A</v>
      </c>
      <c r="CH16" s="277"/>
      <c r="CI16" s="103"/>
      <c r="CJ16" s="103"/>
      <c r="CK16" s="103"/>
      <c r="CL16" s="103"/>
      <c r="CM16" s="103"/>
      <c r="CN16" s="103"/>
      <c r="CO16" s="103"/>
    </row>
    <row r="17" spans="1:100" ht="24.75" customHeight="1" x14ac:dyDescent="0.2">
      <c r="A17" s="476" t="s">
        <v>136</v>
      </c>
      <c r="B17" s="509">
        <v>2577</v>
      </c>
      <c r="C17" s="76">
        <v>9</v>
      </c>
      <c r="D17" s="144" t="s">
        <v>175</v>
      </c>
      <c r="E17" s="80" t="s">
        <v>126</v>
      </c>
      <c r="F17" s="269"/>
      <c r="G17" s="717"/>
      <c r="H17" s="269"/>
      <c r="I17" s="717"/>
      <c r="J17" s="269"/>
      <c r="K17" s="717"/>
      <c r="L17" s="269"/>
      <c r="M17" s="717"/>
      <c r="N17" s="269"/>
      <c r="O17" s="717"/>
      <c r="P17" s="269"/>
      <c r="Q17" s="717"/>
      <c r="R17" s="269"/>
      <c r="S17" s="717"/>
      <c r="T17" s="269"/>
      <c r="U17" s="754"/>
      <c r="V17" s="269"/>
      <c r="W17" s="754"/>
      <c r="X17" s="269"/>
      <c r="Y17" s="754"/>
      <c r="Z17" s="269"/>
      <c r="AA17" s="754"/>
      <c r="AB17" s="269"/>
      <c r="AC17" s="754"/>
      <c r="AD17" s="269"/>
      <c r="AE17" s="754"/>
      <c r="AF17" s="269"/>
      <c r="AG17" s="754"/>
      <c r="AH17" s="269"/>
      <c r="AI17" s="754"/>
      <c r="AJ17" s="269"/>
      <c r="AK17" s="754"/>
      <c r="AL17" s="269"/>
      <c r="AM17" s="754"/>
      <c r="AN17" s="269"/>
      <c r="AO17" s="754"/>
      <c r="AP17" s="269"/>
      <c r="AQ17" s="204"/>
      <c r="AR17" s="305"/>
      <c r="AS17" s="140"/>
      <c r="AT17" s="349">
        <v>9</v>
      </c>
      <c r="AU17" s="350" t="s">
        <v>175</v>
      </c>
      <c r="AV17" s="349" t="s">
        <v>126</v>
      </c>
      <c r="AW17" s="351" t="s">
        <v>26</v>
      </c>
      <c r="AX17" s="352"/>
      <c r="AY17" s="358" t="str">
        <f t="shared" si="4"/>
        <v>N/A</v>
      </c>
      <c r="AZ17" s="277"/>
      <c r="BA17" s="438" t="str">
        <f t="shared" si="5"/>
        <v>N/A</v>
      </c>
      <c r="BB17" s="438"/>
      <c r="BC17" s="438" t="str">
        <f t="shared" si="6"/>
        <v>N/A</v>
      </c>
      <c r="BD17" s="438"/>
      <c r="BE17" s="438" t="str">
        <f t="shared" si="7"/>
        <v>N/A</v>
      </c>
      <c r="BF17" s="438"/>
      <c r="BG17" s="438" t="str">
        <f t="shared" si="8"/>
        <v>N/A</v>
      </c>
      <c r="BH17" s="438"/>
      <c r="BI17" s="438" t="str">
        <f t="shared" si="9"/>
        <v>N/A</v>
      </c>
      <c r="BJ17" s="438"/>
      <c r="BK17" s="438" t="str">
        <f t="shared" si="10"/>
        <v>N/A</v>
      </c>
      <c r="BL17" s="438"/>
      <c r="BM17" s="438" t="str">
        <f t="shared" si="11"/>
        <v>N/A</v>
      </c>
      <c r="BN17" s="438"/>
      <c r="BO17" s="438" t="str">
        <f t="shared" si="12"/>
        <v>N/A</v>
      </c>
      <c r="BP17" s="438"/>
      <c r="BQ17" s="438" t="str">
        <f t="shared" si="13"/>
        <v>N/A</v>
      </c>
      <c r="BR17" s="438"/>
      <c r="BS17" s="438" t="str">
        <f t="shared" si="14"/>
        <v>N/A</v>
      </c>
      <c r="BT17" s="438"/>
      <c r="BU17" s="438" t="str">
        <f t="shared" si="15"/>
        <v>N/A</v>
      </c>
      <c r="BV17" s="438"/>
      <c r="BW17" s="438" t="str">
        <f t="shared" si="16"/>
        <v>N/A</v>
      </c>
      <c r="BX17" s="438"/>
      <c r="BY17" s="438" t="str">
        <f t="shared" si="17"/>
        <v>N/A</v>
      </c>
      <c r="BZ17" s="438"/>
      <c r="CA17" s="438" t="str">
        <f t="shared" si="18"/>
        <v>N/A</v>
      </c>
      <c r="CB17" s="277"/>
      <c r="CC17" s="438" t="str">
        <f t="shared" si="1"/>
        <v>N/A</v>
      </c>
      <c r="CD17" s="438"/>
      <c r="CE17" s="438" t="str">
        <f t="shared" si="2"/>
        <v>N/A</v>
      </c>
      <c r="CF17" s="438"/>
      <c r="CG17" s="438" t="str">
        <f t="shared" si="3"/>
        <v>N/A</v>
      </c>
      <c r="CH17" s="277"/>
      <c r="CI17" s="103"/>
      <c r="CJ17" s="103"/>
      <c r="CK17" s="103"/>
      <c r="CL17" s="103"/>
      <c r="CM17" s="103"/>
      <c r="CN17" s="103"/>
      <c r="CO17" s="103"/>
    </row>
    <row r="18" spans="1:100" ht="24.75" customHeight="1" x14ac:dyDescent="0.2">
      <c r="B18" s="509">
        <v>2839</v>
      </c>
      <c r="C18" s="129">
        <v>10</v>
      </c>
      <c r="D18" s="104" t="s">
        <v>137</v>
      </c>
      <c r="E18" s="80" t="s">
        <v>126</v>
      </c>
      <c r="F18" s="269"/>
      <c r="G18" s="204"/>
      <c r="H18" s="269"/>
      <c r="I18" s="204"/>
      <c r="J18" s="269"/>
      <c r="K18" s="204"/>
      <c r="L18" s="269"/>
      <c r="M18" s="204"/>
      <c r="N18" s="269"/>
      <c r="O18" s="204"/>
      <c r="P18" s="269"/>
      <c r="Q18" s="204"/>
      <c r="R18" s="269"/>
      <c r="S18" s="204"/>
      <c r="T18" s="269"/>
      <c r="U18" s="204"/>
      <c r="V18" s="269"/>
      <c r="W18" s="204"/>
      <c r="X18" s="269"/>
      <c r="Y18" s="204"/>
      <c r="Z18" s="269"/>
      <c r="AA18" s="204"/>
      <c r="AB18" s="269"/>
      <c r="AC18" s="204"/>
      <c r="AD18" s="578"/>
      <c r="AE18" s="210"/>
      <c r="AF18" s="578"/>
      <c r="AG18" s="210"/>
      <c r="AH18" s="269"/>
      <c r="AI18" s="204"/>
      <c r="AJ18" s="269"/>
      <c r="AK18" s="204"/>
      <c r="AL18" s="578"/>
      <c r="AM18" s="210"/>
      <c r="AN18" s="578"/>
      <c r="AO18" s="210"/>
      <c r="AP18" s="269"/>
      <c r="AQ18" s="204"/>
      <c r="AR18" s="305"/>
      <c r="AS18" s="140"/>
      <c r="AT18" s="397">
        <v>10</v>
      </c>
      <c r="AU18" s="708" t="s">
        <v>303</v>
      </c>
      <c r="AV18" s="349" t="s">
        <v>126</v>
      </c>
      <c r="AW18" s="351" t="s">
        <v>26</v>
      </c>
      <c r="AX18" s="352"/>
      <c r="AY18" s="358" t="str">
        <f t="shared" si="4"/>
        <v>N/A</v>
      </c>
      <c r="AZ18" s="277"/>
      <c r="BA18" s="438" t="str">
        <f t="shared" si="5"/>
        <v>N/A</v>
      </c>
      <c r="BB18" s="438"/>
      <c r="BC18" s="438" t="str">
        <f t="shared" si="6"/>
        <v>N/A</v>
      </c>
      <c r="BD18" s="438"/>
      <c r="BE18" s="438" t="str">
        <f t="shared" si="7"/>
        <v>N/A</v>
      </c>
      <c r="BF18" s="438"/>
      <c r="BG18" s="438" t="str">
        <f t="shared" si="8"/>
        <v>N/A</v>
      </c>
      <c r="BH18" s="438"/>
      <c r="BI18" s="438" t="str">
        <f t="shared" si="9"/>
        <v>N/A</v>
      </c>
      <c r="BJ18" s="438"/>
      <c r="BK18" s="438" t="str">
        <f t="shared" si="10"/>
        <v>N/A</v>
      </c>
      <c r="BL18" s="438"/>
      <c r="BM18" s="438" t="str">
        <f t="shared" si="11"/>
        <v>N/A</v>
      </c>
      <c r="BN18" s="438"/>
      <c r="BO18" s="438" t="str">
        <f t="shared" si="12"/>
        <v>N/A</v>
      </c>
      <c r="BP18" s="438"/>
      <c r="BQ18" s="438" t="str">
        <f t="shared" si="13"/>
        <v>N/A</v>
      </c>
      <c r="BR18" s="438"/>
      <c r="BS18" s="438" t="str">
        <f t="shared" si="14"/>
        <v>N/A</v>
      </c>
      <c r="BT18" s="438"/>
      <c r="BU18" s="438" t="str">
        <f t="shared" si="15"/>
        <v>N/A</v>
      </c>
      <c r="BV18" s="438"/>
      <c r="BW18" s="438" t="str">
        <f t="shared" si="16"/>
        <v>N/A</v>
      </c>
      <c r="BX18" s="438"/>
      <c r="BY18" s="438" t="str">
        <f t="shared" si="17"/>
        <v>N/A</v>
      </c>
      <c r="BZ18" s="438"/>
      <c r="CA18" s="438" t="str">
        <f t="shared" si="18"/>
        <v>N/A</v>
      </c>
      <c r="CB18" s="277"/>
      <c r="CC18" s="438" t="str">
        <f t="shared" si="1"/>
        <v>N/A</v>
      </c>
      <c r="CD18" s="438"/>
      <c r="CE18" s="438" t="str">
        <f t="shared" si="2"/>
        <v>N/A</v>
      </c>
      <c r="CF18" s="438"/>
      <c r="CG18" s="438" t="str">
        <f t="shared" si="3"/>
        <v>N/A</v>
      </c>
      <c r="CH18" s="277"/>
      <c r="CI18" s="103"/>
      <c r="CJ18" s="103"/>
      <c r="CK18" s="103"/>
      <c r="CL18" s="103"/>
      <c r="CM18" s="103"/>
      <c r="CN18" s="103"/>
      <c r="CO18" s="103"/>
    </row>
    <row r="19" spans="1:100" ht="24.75" customHeight="1" x14ac:dyDescent="0.2">
      <c r="A19" s="476" t="s">
        <v>136</v>
      </c>
      <c r="B19" s="509">
        <v>1926</v>
      </c>
      <c r="C19" s="130">
        <v>11</v>
      </c>
      <c r="D19" s="144" t="s">
        <v>188</v>
      </c>
      <c r="E19" s="80" t="s">
        <v>126</v>
      </c>
      <c r="F19" s="269"/>
      <c r="G19" s="204"/>
      <c r="H19" s="269"/>
      <c r="I19" s="204"/>
      <c r="J19" s="269"/>
      <c r="K19" s="204"/>
      <c r="L19" s="269"/>
      <c r="M19" s="204"/>
      <c r="N19" s="269"/>
      <c r="O19" s="204"/>
      <c r="P19" s="269"/>
      <c r="Q19" s="204"/>
      <c r="R19" s="269"/>
      <c r="S19" s="204"/>
      <c r="T19" s="269"/>
      <c r="U19" s="204"/>
      <c r="V19" s="269"/>
      <c r="W19" s="204"/>
      <c r="X19" s="269"/>
      <c r="Y19" s="204"/>
      <c r="Z19" s="269"/>
      <c r="AA19" s="204"/>
      <c r="AB19" s="269"/>
      <c r="AC19" s="754"/>
      <c r="AD19" s="269"/>
      <c r="AE19" s="754"/>
      <c r="AF19" s="269"/>
      <c r="AG19" s="754"/>
      <c r="AH19" s="269"/>
      <c r="AI19" s="754"/>
      <c r="AJ19" s="269"/>
      <c r="AK19" s="754"/>
      <c r="AL19" s="269"/>
      <c r="AM19" s="754"/>
      <c r="AN19" s="269"/>
      <c r="AO19" s="210"/>
      <c r="AP19" s="269"/>
      <c r="AQ19" s="204"/>
      <c r="AR19" s="305"/>
      <c r="AS19" s="140"/>
      <c r="AT19" s="398">
        <v>11</v>
      </c>
      <c r="AU19" s="350" t="s">
        <v>188</v>
      </c>
      <c r="AV19" s="349" t="s">
        <v>126</v>
      </c>
      <c r="AW19" s="351" t="s">
        <v>26</v>
      </c>
      <c r="AX19" s="352"/>
      <c r="AY19" s="358" t="str">
        <f t="shared" si="4"/>
        <v>N/A</v>
      </c>
      <c r="AZ19" s="277"/>
      <c r="BA19" s="438" t="str">
        <f t="shared" si="5"/>
        <v>N/A</v>
      </c>
      <c r="BB19" s="438"/>
      <c r="BC19" s="438" t="str">
        <f t="shared" si="6"/>
        <v>N/A</v>
      </c>
      <c r="BD19" s="438"/>
      <c r="BE19" s="438" t="str">
        <f t="shared" si="7"/>
        <v>N/A</v>
      </c>
      <c r="BF19" s="438"/>
      <c r="BG19" s="438" t="str">
        <f t="shared" si="8"/>
        <v>N/A</v>
      </c>
      <c r="BH19" s="438"/>
      <c r="BI19" s="438" t="str">
        <f t="shared" si="9"/>
        <v>N/A</v>
      </c>
      <c r="BJ19" s="438"/>
      <c r="BK19" s="438" t="str">
        <f t="shared" si="10"/>
        <v>N/A</v>
      </c>
      <c r="BL19" s="438"/>
      <c r="BM19" s="438" t="str">
        <f t="shared" si="11"/>
        <v>N/A</v>
      </c>
      <c r="BN19" s="438"/>
      <c r="BO19" s="438" t="str">
        <f t="shared" si="12"/>
        <v>N/A</v>
      </c>
      <c r="BP19" s="438"/>
      <c r="BQ19" s="438" t="str">
        <f t="shared" si="13"/>
        <v>N/A</v>
      </c>
      <c r="BR19" s="438"/>
      <c r="BS19" s="438" t="str">
        <f t="shared" si="14"/>
        <v>N/A</v>
      </c>
      <c r="BT19" s="438"/>
      <c r="BU19" s="438" t="str">
        <f t="shared" si="15"/>
        <v>N/A</v>
      </c>
      <c r="BV19" s="438"/>
      <c r="BW19" s="438" t="str">
        <f t="shared" si="16"/>
        <v>N/A</v>
      </c>
      <c r="BX19" s="438"/>
      <c r="BY19" s="438" t="str">
        <f t="shared" si="17"/>
        <v>N/A</v>
      </c>
      <c r="BZ19" s="438"/>
      <c r="CA19" s="438" t="str">
        <f t="shared" si="18"/>
        <v>N/A</v>
      </c>
      <c r="CB19" s="277"/>
      <c r="CC19" s="438" t="str">
        <f t="shared" si="1"/>
        <v>N/A</v>
      </c>
      <c r="CD19" s="438"/>
      <c r="CE19" s="438" t="str">
        <f t="shared" si="2"/>
        <v>N/A</v>
      </c>
      <c r="CF19" s="438"/>
      <c r="CG19" s="438" t="str">
        <f t="shared" si="3"/>
        <v>N/A</v>
      </c>
      <c r="CH19" s="277"/>
      <c r="CI19" s="103"/>
      <c r="CJ19" s="103"/>
      <c r="CK19" s="103"/>
      <c r="CL19" s="103"/>
      <c r="CM19" s="103"/>
      <c r="CN19" s="103"/>
      <c r="CO19" s="103"/>
    </row>
    <row r="20" spans="1:100" ht="24.75" customHeight="1" x14ac:dyDescent="0.2">
      <c r="B20" s="509">
        <v>2864</v>
      </c>
      <c r="C20" s="76">
        <v>12</v>
      </c>
      <c r="D20" s="659" t="s">
        <v>25</v>
      </c>
      <c r="E20" s="129" t="s">
        <v>126</v>
      </c>
      <c r="F20" s="269"/>
      <c r="G20" s="204"/>
      <c r="H20" s="269"/>
      <c r="I20" s="204"/>
      <c r="J20" s="269"/>
      <c r="K20" s="204"/>
      <c r="L20" s="269"/>
      <c r="M20" s="204"/>
      <c r="N20" s="269"/>
      <c r="O20" s="204"/>
      <c r="P20" s="269"/>
      <c r="Q20" s="204"/>
      <c r="R20" s="269"/>
      <c r="S20" s="204"/>
      <c r="T20" s="269"/>
      <c r="U20" s="204"/>
      <c r="V20" s="269"/>
      <c r="W20" s="204"/>
      <c r="X20" s="269"/>
      <c r="Y20" s="204"/>
      <c r="Z20" s="269"/>
      <c r="AA20" s="204"/>
      <c r="AB20" s="269"/>
      <c r="AC20" s="204"/>
      <c r="AD20" s="578"/>
      <c r="AE20" s="210"/>
      <c r="AF20" s="578"/>
      <c r="AG20" s="210"/>
      <c r="AH20" s="269"/>
      <c r="AI20" s="204"/>
      <c r="AJ20" s="269"/>
      <c r="AK20" s="204"/>
      <c r="AL20" s="578"/>
      <c r="AM20" s="210"/>
      <c r="AN20" s="578"/>
      <c r="AO20" s="210"/>
      <c r="AP20" s="269"/>
      <c r="AQ20" s="204"/>
      <c r="AR20" s="305"/>
      <c r="AS20" s="140"/>
      <c r="AT20" s="349">
        <v>12</v>
      </c>
      <c r="AU20" s="708" t="s">
        <v>304</v>
      </c>
      <c r="AV20" s="349" t="s">
        <v>126</v>
      </c>
      <c r="AW20" s="351" t="s">
        <v>26</v>
      </c>
      <c r="AX20" s="352"/>
      <c r="AY20" s="358" t="str">
        <f t="shared" si="4"/>
        <v>N/A</v>
      </c>
      <c r="AZ20" s="277"/>
      <c r="BA20" s="438" t="str">
        <f t="shared" si="5"/>
        <v>N/A</v>
      </c>
      <c r="BB20" s="438"/>
      <c r="BC20" s="438" t="str">
        <f t="shared" si="6"/>
        <v>N/A</v>
      </c>
      <c r="BD20" s="438"/>
      <c r="BE20" s="438" t="str">
        <f t="shared" si="7"/>
        <v>N/A</v>
      </c>
      <c r="BF20" s="438"/>
      <c r="BG20" s="438" t="str">
        <f t="shared" si="8"/>
        <v>N/A</v>
      </c>
      <c r="BH20" s="438"/>
      <c r="BI20" s="438" t="str">
        <f t="shared" si="9"/>
        <v>N/A</v>
      </c>
      <c r="BJ20" s="438"/>
      <c r="BK20" s="438" t="str">
        <f t="shared" si="10"/>
        <v>N/A</v>
      </c>
      <c r="BL20" s="438"/>
      <c r="BM20" s="438" t="str">
        <f t="shared" si="11"/>
        <v>N/A</v>
      </c>
      <c r="BN20" s="438"/>
      <c r="BO20" s="438" t="str">
        <f t="shared" si="12"/>
        <v>N/A</v>
      </c>
      <c r="BP20" s="438"/>
      <c r="BQ20" s="438" t="str">
        <f t="shared" si="13"/>
        <v>N/A</v>
      </c>
      <c r="BR20" s="438"/>
      <c r="BS20" s="438" t="str">
        <f t="shared" si="14"/>
        <v>N/A</v>
      </c>
      <c r="BT20" s="438"/>
      <c r="BU20" s="438" t="str">
        <f t="shared" si="15"/>
        <v>N/A</v>
      </c>
      <c r="BV20" s="438"/>
      <c r="BW20" s="438" t="str">
        <f t="shared" si="16"/>
        <v>N/A</v>
      </c>
      <c r="BX20" s="438"/>
      <c r="BY20" s="438" t="str">
        <f t="shared" si="17"/>
        <v>N/A</v>
      </c>
      <c r="BZ20" s="438"/>
      <c r="CA20" s="438" t="str">
        <f t="shared" si="18"/>
        <v>N/A</v>
      </c>
      <c r="CB20" s="277"/>
      <c r="CC20" s="438" t="str">
        <f t="shared" si="1"/>
        <v>N/A</v>
      </c>
      <c r="CD20" s="438"/>
      <c r="CE20" s="438" t="str">
        <f t="shared" si="2"/>
        <v>N/A</v>
      </c>
      <c r="CF20" s="438"/>
      <c r="CG20" s="438" t="str">
        <f t="shared" si="3"/>
        <v>N/A</v>
      </c>
      <c r="CH20" s="277"/>
      <c r="CI20" s="103"/>
      <c r="CJ20" s="103"/>
      <c r="CK20" s="103"/>
      <c r="CL20" s="103"/>
      <c r="CM20" s="103"/>
      <c r="CN20" s="103"/>
      <c r="CO20" s="103"/>
    </row>
    <row r="21" spans="1:100" ht="24.75" customHeight="1" x14ac:dyDescent="0.2">
      <c r="B21" s="509">
        <v>2578</v>
      </c>
      <c r="C21" s="111">
        <v>13</v>
      </c>
      <c r="D21" s="696" t="s">
        <v>178</v>
      </c>
      <c r="E21" s="272" t="s">
        <v>126</v>
      </c>
      <c r="F21" s="714"/>
      <c r="G21" s="273"/>
      <c r="H21" s="714"/>
      <c r="I21" s="273"/>
      <c r="J21" s="714"/>
      <c r="K21" s="273"/>
      <c r="L21" s="714"/>
      <c r="M21" s="273"/>
      <c r="N21" s="714"/>
      <c r="O21" s="273"/>
      <c r="P21" s="714"/>
      <c r="Q21" s="273"/>
      <c r="R21" s="714"/>
      <c r="S21" s="273"/>
      <c r="T21" s="714"/>
      <c r="U21" s="273"/>
      <c r="V21" s="714"/>
      <c r="W21" s="273"/>
      <c r="X21" s="714"/>
      <c r="Y21" s="273"/>
      <c r="Z21" s="714"/>
      <c r="AA21" s="273"/>
      <c r="AB21" s="714"/>
      <c r="AC21" s="273"/>
      <c r="AD21" s="581"/>
      <c r="AE21" s="274"/>
      <c r="AF21" s="581"/>
      <c r="AG21" s="274"/>
      <c r="AH21" s="714"/>
      <c r="AI21" s="273"/>
      <c r="AJ21" s="714"/>
      <c r="AK21" s="273"/>
      <c r="AL21" s="581"/>
      <c r="AM21" s="274"/>
      <c r="AN21" s="581"/>
      <c r="AO21" s="274"/>
      <c r="AP21" s="714"/>
      <c r="AQ21" s="273"/>
      <c r="AR21" s="305"/>
      <c r="AS21" s="140"/>
      <c r="AT21" s="399">
        <v>13</v>
      </c>
      <c r="AU21" s="350" t="s">
        <v>178</v>
      </c>
      <c r="AV21" s="349" t="s">
        <v>126</v>
      </c>
      <c r="AW21" s="351" t="s">
        <v>26</v>
      </c>
      <c r="AX21" s="352"/>
      <c r="AY21" s="358" t="str">
        <f t="shared" si="4"/>
        <v>N/A</v>
      </c>
      <c r="AZ21" s="400"/>
      <c r="BA21" s="438" t="str">
        <f>IF(OR(ISBLANK(H21),ISBLANK(J21)),"N/A",IF(ABS((J21-H21)/J21)&gt;0.25,"&gt; 25%","ok"))</f>
        <v>N/A</v>
      </c>
      <c r="BB21" s="438"/>
      <c r="BC21" s="438" t="str">
        <f t="shared" si="6"/>
        <v>N/A</v>
      </c>
      <c r="BD21" s="438"/>
      <c r="BE21" s="438" t="str">
        <f t="shared" si="7"/>
        <v>N/A</v>
      </c>
      <c r="BF21" s="438"/>
      <c r="BG21" s="438" t="str">
        <f t="shared" si="8"/>
        <v>N/A</v>
      </c>
      <c r="BH21" s="438"/>
      <c r="BI21" s="438" t="str">
        <f t="shared" si="9"/>
        <v>N/A</v>
      </c>
      <c r="BJ21" s="438"/>
      <c r="BK21" s="438" t="str">
        <f t="shared" si="10"/>
        <v>N/A</v>
      </c>
      <c r="BL21" s="438"/>
      <c r="BM21" s="438" t="str">
        <f t="shared" si="11"/>
        <v>N/A</v>
      </c>
      <c r="BN21" s="438"/>
      <c r="BO21" s="438" t="str">
        <f t="shared" si="12"/>
        <v>N/A</v>
      </c>
      <c r="BP21" s="438"/>
      <c r="BQ21" s="438" t="str">
        <f t="shared" si="13"/>
        <v>N/A</v>
      </c>
      <c r="BR21" s="438"/>
      <c r="BS21" s="438" t="str">
        <f t="shared" si="14"/>
        <v>N/A</v>
      </c>
      <c r="BT21" s="438"/>
      <c r="BU21" s="438" t="str">
        <f t="shared" si="15"/>
        <v>N/A</v>
      </c>
      <c r="BV21" s="438"/>
      <c r="BW21" s="438" t="str">
        <f t="shared" si="16"/>
        <v>N/A</v>
      </c>
      <c r="BX21" s="438"/>
      <c r="BY21" s="438" t="str">
        <f t="shared" si="17"/>
        <v>N/A</v>
      </c>
      <c r="BZ21" s="438"/>
      <c r="CA21" s="438" t="str">
        <f t="shared" si="18"/>
        <v>N/A</v>
      </c>
      <c r="CB21" s="400"/>
      <c r="CC21" s="438" t="str">
        <f t="shared" si="1"/>
        <v>N/A</v>
      </c>
      <c r="CD21" s="438"/>
      <c r="CE21" s="438" t="str">
        <f t="shared" si="2"/>
        <v>N/A</v>
      </c>
      <c r="CF21" s="438"/>
      <c r="CG21" s="438" t="str">
        <f t="shared" si="3"/>
        <v>N/A</v>
      </c>
      <c r="CH21" s="400"/>
      <c r="CI21" s="103"/>
      <c r="CJ21" s="103"/>
      <c r="CK21" s="103"/>
      <c r="CL21" s="103"/>
      <c r="CM21" s="103"/>
      <c r="CN21" s="103"/>
      <c r="CO21" s="103"/>
    </row>
    <row r="22" spans="1:100" ht="4.5" customHeight="1" x14ac:dyDescent="0.2">
      <c r="B22" s="509">
        <v>5017</v>
      </c>
      <c r="C22" s="275"/>
      <c r="D22" s="276"/>
      <c r="E22" s="275"/>
      <c r="F22" s="719"/>
      <c r="G22" s="277"/>
      <c r="H22" s="720"/>
      <c r="I22" s="277"/>
      <c r="J22" s="720"/>
      <c r="K22" s="277"/>
      <c r="L22" s="720"/>
      <c r="M22" s="277"/>
      <c r="N22" s="720"/>
      <c r="O22" s="277"/>
      <c r="P22" s="720"/>
      <c r="Q22" s="277"/>
      <c r="R22" s="720"/>
      <c r="S22" s="277"/>
      <c r="T22" s="720"/>
      <c r="U22" s="277"/>
      <c r="V22" s="720"/>
      <c r="W22" s="277"/>
      <c r="X22" s="720"/>
      <c r="Y22" s="277"/>
      <c r="Z22" s="720"/>
      <c r="AA22" s="277"/>
      <c r="AB22" s="720"/>
      <c r="AC22" s="277"/>
      <c r="AD22" s="721"/>
      <c r="AE22" s="277"/>
      <c r="AF22" s="721"/>
      <c r="AG22" s="277"/>
      <c r="AH22" s="720"/>
      <c r="AI22" s="277"/>
      <c r="AJ22" s="720"/>
      <c r="AK22" s="277"/>
      <c r="AL22" s="721"/>
      <c r="AM22" s="277"/>
      <c r="AN22" s="721"/>
      <c r="AO22" s="277"/>
      <c r="AP22" s="720"/>
      <c r="AQ22" s="277"/>
      <c r="AR22" s="305"/>
      <c r="AS22" s="140"/>
      <c r="AT22" s="409"/>
      <c r="AU22" s="410"/>
      <c r="AV22" s="409"/>
      <c r="AW22" s="411"/>
      <c r="AX22" s="412"/>
      <c r="AY22" s="411"/>
      <c r="AZ22" s="413"/>
      <c r="BA22" s="414"/>
      <c r="BB22" s="413"/>
      <c r="BC22" s="414"/>
      <c r="BD22" s="413"/>
      <c r="BE22" s="414"/>
      <c r="BF22" s="413"/>
      <c r="BG22" s="414"/>
      <c r="BH22" s="413"/>
      <c r="BI22" s="414"/>
      <c r="BJ22" s="413"/>
      <c r="BK22" s="414"/>
      <c r="BL22" s="413"/>
      <c r="BM22" s="414"/>
      <c r="BN22" s="413"/>
      <c r="BO22" s="414"/>
      <c r="BP22" s="415"/>
      <c r="BQ22" s="414"/>
      <c r="BR22" s="413"/>
      <c r="BS22" s="414"/>
      <c r="BT22" s="413"/>
      <c r="BU22" s="413"/>
      <c r="BV22" s="413"/>
      <c r="BW22" s="413"/>
      <c r="BX22" s="413"/>
      <c r="BY22" s="414"/>
      <c r="BZ22" s="413"/>
      <c r="CA22" s="414"/>
      <c r="CB22" s="413"/>
      <c r="CC22" s="413"/>
      <c r="CD22" s="413"/>
      <c r="CE22" s="414"/>
      <c r="CF22" s="413"/>
      <c r="CG22" s="414"/>
      <c r="CH22" s="413"/>
      <c r="CI22" s="103"/>
      <c r="CJ22" s="103"/>
      <c r="CK22" s="103"/>
      <c r="CL22" s="103"/>
      <c r="CM22" s="103"/>
      <c r="CN22" s="103"/>
      <c r="CO22" s="103"/>
    </row>
    <row r="23" spans="1:100" ht="24" customHeight="1" x14ac:dyDescent="0.2">
      <c r="B23" s="509">
        <v>1878</v>
      </c>
      <c r="C23" s="76">
        <v>14</v>
      </c>
      <c r="D23" s="128" t="s">
        <v>196</v>
      </c>
      <c r="E23" s="76" t="s">
        <v>135</v>
      </c>
      <c r="F23" s="269"/>
      <c r="G23" s="210"/>
      <c r="H23" s="269"/>
      <c r="I23" s="210"/>
      <c r="J23" s="269"/>
      <c r="K23" s="210"/>
      <c r="L23" s="269"/>
      <c r="M23" s="210"/>
      <c r="N23" s="269"/>
      <c r="O23" s="210"/>
      <c r="P23" s="269"/>
      <c r="Q23" s="210"/>
      <c r="R23" s="269"/>
      <c r="S23" s="210"/>
      <c r="T23" s="269"/>
      <c r="U23" s="210"/>
      <c r="V23" s="269"/>
      <c r="W23" s="210"/>
      <c r="X23" s="269"/>
      <c r="Y23" s="210"/>
      <c r="Z23" s="269"/>
      <c r="AA23" s="210"/>
      <c r="AB23" s="269"/>
      <c r="AC23" s="210"/>
      <c r="AD23" s="269">
        <v>20</v>
      </c>
      <c r="AE23" s="210"/>
      <c r="AF23" s="269"/>
      <c r="AG23" s="210"/>
      <c r="AH23" s="269"/>
      <c r="AI23" s="210"/>
      <c r="AJ23" s="269"/>
      <c r="AK23" s="210"/>
      <c r="AL23" s="578"/>
      <c r="AM23" s="210"/>
      <c r="AN23" s="578"/>
      <c r="AO23" s="210"/>
      <c r="AP23" s="269"/>
      <c r="AQ23" s="210"/>
      <c r="AR23" s="305"/>
      <c r="AS23" s="140"/>
      <c r="AT23" s="349">
        <v>14</v>
      </c>
      <c r="AU23" s="566" t="s">
        <v>196</v>
      </c>
      <c r="AV23" s="349" t="s">
        <v>135</v>
      </c>
      <c r="AW23" s="351" t="s">
        <v>26</v>
      </c>
      <c r="AX23" s="352"/>
      <c r="AY23" s="358" t="str">
        <f t="shared" si="4"/>
        <v>N/A</v>
      </c>
      <c r="AZ23" s="352"/>
      <c r="BA23" s="489" t="str">
        <f>IF(OR(ISBLANK(H23),ISBLANK(J23)),"N/A",IF(ABS(J23-H23)&gt;25,"&gt; 25%","ok"))</f>
        <v>N/A</v>
      </c>
      <c r="BB23" s="489"/>
      <c r="BC23" s="489" t="str">
        <f t="shared" ref="BC23:CA23" si="19">IF(OR(ISBLANK(J23),ISBLANK(L23)),"N/A",IF(ABS(L23-J23)&gt;25,"&gt; 25%","ok"))</f>
        <v>N/A</v>
      </c>
      <c r="BD23" s="489"/>
      <c r="BE23" s="489" t="str">
        <f t="shared" si="19"/>
        <v>N/A</v>
      </c>
      <c r="BF23" s="489"/>
      <c r="BG23" s="489" t="str">
        <f t="shared" si="19"/>
        <v>N/A</v>
      </c>
      <c r="BH23" s="489"/>
      <c r="BI23" s="489" t="str">
        <f t="shared" si="19"/>
        <v>N/A</v>
      </c>
      <c r="BJ23" s="489"/>
      <c r="BK23" s="489" t="str">
        <f t="shared" si="19"/>
        <v>N/A</v>
      </c>
      <c r="BL23" s="489"/>
      <c r="BM23" s="489" t="str">
        <f t="shared" si="19"/>
        <v>N/A</v>
      </c>
      <c r="BN23" s="489"/>
      <c r="BO23" s="489" t="str">
        <f t="shared" si="19"/>
        <v>N/A</v>
      </c>
      <c r="BP23" s="489"/>
      <c r="BQ23" s="489" t="str">
        <f t="shared" si="19"/>
        <v>N/A</v>
      </c>
      <c r="BR23" s="489"/>
      <c r="BS23" s="489" t="str">
        <f t="shared" si="19"/>
        <v>N/A</v>
      </c>
      <c r="BT23" s="489"/>
      <c r="BU23" s="489" t="str">
        <f t="shared" si="19"/>
        <v>N/A</v>
      </c>
      <c r="BV23" s="489"/>
      <c r="BW23" s="489" t="str">
        <f t="shared" si="19"/>
        <v>N/A</v>
      </c>
      <c r="BX23" s="489"/>
      <c r="BY23" s="489" t="str">
        <f t="shared" si="19"/>
        <v>N/A</v>
      </c>
      <c r="BZ23" s="489"/>
      <c r="CA23" s="489" t="str">
        <f t="shared" si="19"/>
        <v>N/A</v>
      </c>
      <c r="CB23" s="352"/>
      <c r="CC23" s="489" t="str">
        <f>IF(OR(ISBLANK(AJ23),ISBLANK(AL23)),"N/A",IF(ABS(AL23-AJ23)&gt;25,"&gt; 25%","ok"))</f>
        <v>N/A</v>
      </c>
      <c r="CD23" s="489"/>
      <c r="CE23" s="489" t="str">
        <f>IF(OR(ISBLANK(AL23),ISBLANK(AN23)),"N/A",IF(ABS(AN23-AL23)&gt;25,"&gt; 25%","ok"))</f>
        <v>N/A</v>
      </c>
      <c r="CF23" s="489"/>
      <c r="CG23" s="489" t="str">
        <f>IF(OR(ISBLANK(AN23),ISBLANK(AP23)),"N/A",IF(ABS(AP23-AN23)&gt;25,"&gt; 25%","ok"))</f>
        <v>N/A</v>
      </c>
      <c r="CH23" s="352"/>
      <c r="CI23" s="103"/>
      <c r="CJ23" s="103"/>
      <c r="CK23" s="103"/>
      <c r="CL23" s="103"/>
      <c r="CM23" s="103"/>
      <c r="CN23" s="103"/>
      <c r="CO23" s="103"/>
    </row>
    <row r="24" spans="1:100" ht="22.35" customHeight="1" x14ac:dyDescent="0.2">
      <c r="B24" s="509">
        <v>2585</v>
      </c>
      <c r="C24" s="80">
        <v>15</v>
      </c>
      <c r="D24" s="127" t="s">
        <v>197</v>
      </c>
      <c r="E24" s="80" t="s">
        <v>135</v>
      </c>
      <c r="F24" s="223"/>
      <c r="G24" s="204"/>
      <c r="H24" s="223"/>
      <c r="I24" s="204"/>
      <c r="J24" s="223"/>
      <c r="K24" s="204"/>
      <c r="L24" s="223"/>
      <c r="M24" s="204"/>
      <c r="N24" s="223"/>
      <c r="O24" s="204"/>
      <c r="P24" s="223"/>
      <c r="Q24" s="204"/>
      <c r="R24" s="223"/>
      <c r="S24" s="204"/>
      <c r="T24" s="223"/>
      <c r="U24" s="204"/>
      <c r="V24" s="223"/>
      <c r="W24" s="204"/>
      <c r="X24" s="223"/>
      <c r="Y24" s="204"/>
      <c r="Z24" s="223"/>
      <c r="AA24" s="204"/>
      <c r="AB24" s="223"/>
      <c r="AC24" s="204"/>
      <c r="AD24" s="223"/>
      <c r="AE24" s="204"/>
      <c r="AF24" s="223"/>
      <c r="AG24" s="204"/>
      <c r="AH24" s="223"/>
      <c r="AI24" s="204"/>
      <c r="AJ24" s="223"/>
      <c r="AK24" s="204"/>
      <c r="AL24" s="580"/>
      <c r="AM24" s="204"/>
      <c r="AN24" s="580"/>
      <c r="AO24" s="204"/>
      <c r="AP24" s="223"/>
      <c r="AQ24" s="204"/>
      <c r="AR24" s="305"/>
      <c r="AS24" s="140"/>
      <c r="AT24" s="275">
        <v>15</v>
      </c>
      <c r="AU24" s="566" t="s">
        <v>197</v>
      </c>
      <c r="AV24" s="349" t="s">
        <v>135</v>
      </c>
      <c r="AW24" s="351" t="s">
        <v>26</v>
      </c>
      <c r="AX24" s="352"/>
      <c r="AY24" s="358" t="str">
        <f t="shared" si="4"/>
        <v>N/A</v>
      </c>
      <c r="AZ24" s="277"/>
      <c r="BA24" s="489" t="str">
        <f>IF(OR(ISBLANK(H24),ISBLANK(J24)),"N/A",IF(ABS(J24-H24)&gt;25,"&gt; 25%","ok"))</f>
        <v>N/A</v>
      </c>
      <c r="BB24" s="489"/>
      <c r="BC24" s="489" t="str">
        <f>IF(OR(ISBLANK(J24),ISBLANK(L24)),"N/A",IF(ABS(L24-J24)&gt;25,"&gt; 25%","ok"))</f>
        <v>N/A</v>
      </c>
      <c r="BD24" s="489"/>
      <c r="BE24" s="489" t="str">
        <f>IF(OR(ISBLANK(L24),ISBLANK(N24)),"N/A",IF(ABS(N24-L24)&gt;25,"&gt; 25%","ok"))</f>
        <v>N/A</v>
      </c>
      <c r="BF24" s="489"/>
      <c r="BG24" s="489" t="str">
        <f>IF(OR(ISBLANK(N24),ISBLANK(P24)),"N/A",IF(ABS(P24-N24)&gt;25,"&gt; 25%","ok"))</f>
        <v>N/A</v>
      </c>
      <c r="BH24" s="489"/>
      <c r="BI24" s="489" t="str">
        <f>IF(OR(ISBLANK(P24),ISBLANK(R24)),"N/A",IF(ABS(R24-P24)&gt;25,"&gt; 25%","ok"))</f>
        <v>N/A</v>
      </c>
      <c r="BJ24" s="489"/>
      <c r="BK24" s="489" t="str">
        <f>IF(OR(ISBLANK(R24),ISBLANK(T24)),"N/A",IF(ABS(T24-R24)&gt;25,"&gt; 25%","ok"))</f>
        <v>N/A</v>
      </c>
      <c r="BL24" s="489"/>
      <c r="BM24" s="489" t="str">
        <f>IF(OR(ISBLANK(T24),ISBLANK(V24)),"N/A",IF(ABS(V24-T24)&gt;25,"&gt; 25%","ok"))</f>
        <v>N/A</v>
      </c>
      <c r="BN24" s="489"/>
      <c r="BO24" s="489" t="str">
        <f>IF(OR(ISBLANK(V24),ISBLANK(X24)),"N/A",IF(ABS(X24-V24)&gt;25,"&gt; 25%","ok"))</f>
        <v>N/A</v>
      </c>
      <c r="BP24" s="489"/>
      <c r="BQ24" s="489" t="str">
        <f>IF(OR(ISBLANK(X24),ISBLANK(Z24)),"N/A",IF(ABS(Z24-X24)&gt;25,"&gt; 25%","ok"))</f>
        <v>N/A</v>
      </c>
      <c r="BR24" s="489"/>
      <c r="BS24" s="489" t="str">
        <f>IF(OR(ISBLANK(Z24),ISBLANK(AB24)),"N/A",IF(ABS(AB24-Z24)&gt;25,"&gt; 25%","ok"))</f>
        <v>N/A</v>
      </c>
      <c r="BT24" s="489"/>
      <c r="BU24" s="489" t="str">
        <f>IF(OR(ISBLANK(AB24),ISBLANK(AD24)),"N/A",IF(ABS(AD24-AB24)&gt;25,"&gt; 25%","ok"))</f>
        <v>N/A</v>
      </c>
      <c r="BV24" s="489"/>
      <c r="BW24" s="489" t="str">
        <f>IF(OR(ISBLANK(AD24),ISBLANK(AF24)),"N/A",IF(ABS(AF24-AD24)&gt;25,"&gt; 25%","ok"))</f>
        <v>N/A</v>
      </c>
      <c r="BX24" s="489"/>
      <c r="BY24" s="489" t="str">
        <f>IF(OR(ISBLANK(AF24),ISBLANK(AH24)),"N/A",IF(ABS(AH24-AF24)&gt;25,"&gt; 25%","ok"))</f>
        <v>N/A</v>
      </c>
      <c r="BZ24" s="489"/>
      <c r="CA24" s="489" t="str">
        <f>IF(OR(ISBLANK(AH24),ISBLANK(AJ24)),"N/A",IF(ABS(AJ24-AH24)&gt;25,"&gt; 25%","ok"))</f>
        <v>N/A</v>
      </c>
      <c r="CB24" s="277"/>
      <c r="CC24" s="489" t="str">
        <f>IF(OR(ISBLANK(AJ24),ISBLANK(AL24)),"N/A",IF(ABS(AL24-AJ24)&gt;25,"&gt; 25%","ok"))</f>
        <v>N/A</v>
      </c>
      <c r="CD24" s="489"/>
      <c r="CE24" s="489" t="str">
        <f>IF(OR(ISBLANK(AL24),ISBLANK(AN24)),"N/A",IF(ABS(AN24-AL24)&gt;25,"&gt; 25%","ok"))</f>
        <v>N/A</v>
      </c>
      <c r="CF24" s="489"/>
      <c r="CG24" s="489" t="str">
        <f>IF(OR(ISBLANK(AN24),ISBLANK(AP24)),"N/A",IF(ABS(AP24-AN24)&gt;25,"&gt; 25%","ok"))</f>
        <v>N/A</v>
      </c>
      <c r="CH24" s="277"/>
      <c r="CI24" s="103"/>
      <c r="CJ24" s="103"/>
      <c r="CK24" s="103"/>
      <c r="CL24" s="103"/>
      <c r="CM24" s="103"/>
      <c r="CN24" s="103"/>
      <c r="CO24" s="103"/>
    </row>
    <row r="25" spans="1:100" ht="24" customHeight="1" x14ac:dyDescent="0.2">
      <c r="B25" s="509">
        <v>2586</v>
      </c>
      <c r="C25" s="131">
        <v>16</v>
      </c>
      <c r="D25" s="132" t="s">
        <v>198</v>
      </c>
      <c r="E25" s="131" t="s">
        <v>135</v>
      </c>
      <c r="F25" s="224"/>
      <c r="G25" s="225"/>
      <c r="H25" s="224"/>
      <c r="I25" s="225"/>
      <c r="J25" s="224"/>
      <c r="K25" s="225"/>
      <c r="L25" s="224"/>
      <c r="M25" s="225"/>
      <c r="N25" s="224"/>
      <c r="O25" s="225"/>
      <c r="P25" s="224"/>
      <c r="Q25" s="225"/>
      <c r="R25" s="224"/>
      <c r="S25" s="225"/>
      <c r="T25" s="224"/>
      <c r="U25" s="225"/>
      <c r="V25" s="224"/>
      <c r="W25" s="225"/>
      <c r="X25" s="224"/>
      <c r="Y25" s="225"/>
      <c r="Z25" s="224"/>
      <c r="AA25" s="225"/>
      <c r="AB25" s="224"/>
      <c r="AC25" s="225"/>
      <c r="AD25" s="224"/>
      <c r="AE25" s="225"/>
      <c r="AF25" s="224"/>
      <c r="AG25" s="225"/>
      <c r="AH25" s="224"/>
      <c r="AI25" s="225"/>
      <c r="AJ25" s="224"/>
      <c r="AK25" s="225"/>
      <c r="AL25" s="712"/>
      <c r="AM25" s="225"/>
      <c r="AN25" s="712"/>
      <c r="AO25" s="225"/>
      <c r="AP25" s="224"/>
      <c r="AQ25" s="225"/>
      <c r="AR25" s="305"/>
      <c r="AS25" s="140"/>
      <c r="AT25" s="401">
        <v>16</v>
      </c>
      <c r="AU25" s="582" t="s">
        <v>198</v>
      </c>
      <c r="AV25" s="401" t="s">
        <v>135</v>
      </c>
      <c r="AW25" s="356" t="s">
        <v>26</v>
      </c>
      <c r="AX25" s="357"/>
      <c r="AY25" s="359" t="str">
        <f t="shared" si="4"/>
        <v>N/A</v>
      </c>
      <c r="AZ25" s="567"/>
      <c r="BA25" s="542" t="str">
        <f>IF(OR(ISBLANK(H25),ISBLANK(J25)),"N/A",IF(ABS(J25-H25)&gt;25,"&gt; 25%","ok"))</f>
        <v>N/A</v>
      </c>
      <c r="BB25" s="542"/>
      <c r="BC25" s="542" t="str">
        <f>IF(OR(ISBLANK(J25),ISBLANK(L25)),"N/A",IF(ABS(L25-J25)&gt;25,"&gt; 25%","ok"))</f>
        <v>N/A</v>
      </c>
      <c r="BD25" s="542"/>
      <c r="BE25" s="542" t="str">
        <f>IF(OR(ISBLANK(L25),ISBLANK(N25)),"N/A",IF(ABS(N25-L25)&gt;25,"&gt; 25%","ok"))</f>
        <v>N/A</v>
      </c>
      <c r="BF25" s="542"/>
      <c r="BG25" s="542" t="str">
        <f>IF(OR(ISBLANK(N25),ISBLANK(P25)),"N/A",IF(ABS(P25-N25)&gt;25,"&gt; 25%","ok"))</f>
        <v>N/A</v>
      </c>
      <c r="BH25" s="542"/>
      <c r="BI25" s="542" t="str">
        <f>IF(OR(ISBLANK(P25),ISBLANK(R25)),"N/A",IF(ABS(R25-P25)&gt;25,"&gt; 25%","ok"))</f>
        <v>N/A</v>
      </c>
      <c r="BJ25" s="542"/>
      <c r="BK25" s="542" t="str">
        <f>IF(OR(ISBLANK(R25),ISBLANK(T25)),"N/A",IF(ABS(T25-R25)&gt;25,"&gt; 25%","ok"))</f>
        <v>N/A</v>
      </c>
      <c r="BL25" s="542"/>
      <c r="BM25" s="542" t="str">
        <f>IF(OR(ISBLANK(T25),ISBLANK(V25)),"N/A",IF(ABS(V25-T25)&gt;25,"&gt; 25%","ok"))</f>
        <v>N/A</v>
      </c>
      <c r="BN25" s="542"/>
      <c r="BO25" s="542" t="str">
        <f>IF(OR(ISBLANK(V25),ISBLANK(X25)),"N/A",IF(ABS(X25-V25)&gt;25,"&gt; 25%","ok"))</f>
        <v>N/A</v>
      </c>
      <c r="BP25" s="542"/>
      <c r="BQ25" s="542" t="str">
        <f>IF(OR(ISBLANK(X25),ISBLANK(Z25)),"N/A",IF(ABS(Z25-X25)&gt;25,"&gt; 25%","ok"))</f>
        <v>N/A</v>
      </c>
      <c r="BR25" s="542"/>
      <c r="BS25" s="542" t="str">
        <f>IF(OR(ISBLANK(Z25),ISBLANK(AB25)),"N/A",IF(ABS(AB25-Z25)&gt;25,"&gt; 25%","ok"))</f>
        <v>N/A</v>
      </c>
      <c r="BT25" s="542"/>
      <c r="BU25" s="542" t="str">
        <f>IF(OR(ISBLANK(AB25),ISBLANK(AD25)),"N/A",IF(ABS(AD25-AB25)&gt;25,"&gt; 25%","ok"))</f>
        <v>N/A</v>
      </c>
      <c r="BV25" s="542"/>
      <c r="BW25" s="542" t="str">
        <f>IF(OR(ISBLANK(AD25),ISBLANK(AF25)),"N/A",IF(ABS(AF25-AD25)&gt;25,"&gt; 25%","ok"))</f>
        <v>N/A</v>
      </c>
      <c r="BX25" s="542"/>
      <c r="BY25" s="542" t="str">
        <f>IF(OR(ISBLANK(AF25),ISBLANK(AH25)),"N/A",IF(ABS(AH25-AF25)&gt;25,"&gt; 25%","ok"))</f>
        <v>N/A</v>
      </c>
      <c r="BZ25" s="542"/>
      <c r="CA25" s="542" t="str">
        <f>IF(OR(ISBLANK(AH25),ISBLANK(AJ25)),"N/A",IF(ABS(AJ25-AH25)&gt;25,"&gt; 25%","ok"))</f>
        <v>N/A</v>
      </c>
      <c r="CB25" s="357"/>
      <c r="CC25" s="542" t="str">
        <f>IF(OR(ISBLANK(AJ25),ISBLANK(AL25)),"N/A",IF(ABS(AL25-AJ25)&gt;25,"&gt; 25%","ok"))</f>
        <v>N/A</v>
      </c>
      <c r="CD25" s="542"/>
      <c r="CE25" s="542" t="str">
        <f>IF(OR(ISBLANK(AL25),ISBLANK(AN25)),"N/A",IF(ABS(AN25-AL25)&gt;25,"&gt; 25%","ok"))</f>
        <v>N/A</v>
      </c>
      <c r="CF25" s="542"/>
      <c r="CG25" s="542" t="str">
        <f>IF(OR(ISBLANK(AN25),ISBLANK(AP25)),"N/A",IF(ABS(AP25-AN25)&gt;25,"&gt; 25%","ok"))</f>
        <v>N/A</v>
      </c>
      <c r="CH25" s="357"/>
      <c r="CI25" s="103"/>
      <c r="CJ25" s="103"/>
      <c r="CK25" s="103"/>
      <c r="CL25" s="103"/>
      <c r="CM25" s="103"/>
      <c r="CN25" s="103"/>
      <c r="CO25" s="103"/>
    </row>
    <row r="26" spans="1:100" s="656" customFormat="1" ht="7.5" customHeight="1" x14ac:dyDescent="0.2">
      <c r="A26" s="661"/>
      <c r="B26" s="662">
        <v>2860</v>
      </c>
      <c r="C26" s="652">
        <v>17</v>
      </c>
      <c r="D26" s="663" t="s">
        <v>224</v>
      </c>
      <c r="E26" s="691"/>
      <c r="F26" s="654">
        <v>1639177</v>
      </c>
      <c r="G26" s="654"/>
      <c r="H26" s="655">
        <v>1794531</v>
      </c>
      <c r="I26" s="654"/>
      <c r="J26" s="655">
        <v>1829222</v>
      </c>
      <c r="K26" s="654"/>
      <c r="L26" s="655">
        <v>1865218</v>
      </c>
      <c r="M26" s="654"/>
      <c r="N26" s="655">
        <v>1900962</v>
      </c>
      <c r="O26" s="654"/>
      <c r="P26" s="655">
        <v>1934337</v>
      </c>
      <c r="Q26" s="654"/>
      <c r="R26" s="655">
        <v>1963878</v>
      </c>
      <c r="S26" s="654"/>
      <c r="T26" s="655">
        <v>1988983</v>
      </c>
      <c r="U26" s="654"/>
      <c r="V26" s="655">
        <v>2010261</v>
      </c>
      <c r="W26" s="654"/>
      <c r="X26" s="655">
        <v>2028976</v>
      </c>
      <c r="Y26" s="654"/>
      <c r="Z26" s="655">
        <v>2047006</v>
      </c>
      <c r="AA26" s="654"/>
      <c r="AB26" s="655">
        <v>2065752</v>
      </c>
      <c r="AC26" s="654"/>
      <c r="AD26" s="654">
        <v>2085561</v>
      </c>
      <c r="AE26" s="654"/>
      <c r="AF26" s="722">
        <v>2106128</v>
      </c>
      <c r="AG26" s="654"/>
      <c r="AH26" s="655">
        <v>2127412</v>
      </c>
      <c r="AI26" s="654"/>
      <c r="AJ26" s="655">
        <v>2149201</v>
      </c>
      <c r="AK26" s="654"/>
      <c r="AL26" s="654">
        <v>2171318</v>
      </c>
      <c r="AM26" s="654"/>
      <c r="AN26" s="654">
        <v>2193843</v>
      </c>
      <c r="AO26" s="654"/>
      <c r="AP26" s="655"/>
      <c r="AQ26" s="654"/>
      <c r="AR26" s="654"/>
      <c r="AS26" s="664"/>
      <c r="AT26" s="665"/>
      <c r="AU26" s="666"/>
      <c r="AV26" s="665"/>
      <c r="AW26" s="667"/>
      <c r="AX26" s="668"/>
      <c r="AY26" s="667"/>
      <c r="AZ26" s="668"/>
      <c r="BA26" s="667"/>
      <c r="BB26" s="668"/>
      <c r="BC26" s="667"/>
      <c r="BD26" s="668"/>
      <c r="BE26" s="667"/>
      <c r="BF26" s="668"/>
      <c r="BG26" s="667"/>
      <c r="BH26" s="668"/>
      <c r="BI26" s="667"/>
      <c r="BJ26" s="668"/>
      <c r="BK26" s="667"/>
      <c r="BL26" s="668"/>
      <c r="BM26" s="667"/>
      <c r="BN26" s="668"/>
      <c r="BO26" s="667"/>
      <c r="BP26" s="669"/>
      <c r="BQ26" s="667"/>
      <c r="BR26" s="668"/>
      <c r="BS26" s="667"/>
      <c r="BT26" s="668"/>
      <c r="BU26" s="668"/>
      <c r="BV26" s="668"/>
      <c r="BW26" s="668"/>
      <c r="BX26" s="668"/>
      <c r="BY26" s="667"/>
      <c r="BZ26" s="668"/>
      <c r="CA26" s="667"/>
      <c r="CB26" s="668"/>
      <c r="CC26" s="668"/>
      <c r="CD26" s="668"/>
      <c r="CE26" s="667"/>
      <c r="CF26" s="668"/>
      <c r="CG26" s="667"/>
      <c r="CH26" s="668"/>
      <c r="CI26" s="670"/>
      <c r="CJ26" s="670"/>
      <c r="CK26" s="670"/>
      <c r="CL26" s="670"/>
      <c r="CM26" s="670"/>
      <c r="CN26" s="670"/>
      <c r="CO26" s="670"/>
    </row>
    <row r="27" spans="1:100" ht="17.25" customHeight="1" x14ac:dyDescent="0.2">
      <c r="C27" s="105" t="s">
        <v>138</v>
      </c>
      <c r="D27" s="685"/>
      <c r="E27" s="690"/>
      <c r="F27" s="686"/>
      <c r="G27" s="686"/>
      <c r="H27" s="686"/>
      <c r="I27" s="686"/>
      <c r="J27" s="686"/>
      <c r="K27" s="686"/>
      <c r="L27" s="686"/>
      <c r="M27" s="686"/>
      <c r="N27" s="686"/>
      <c r="O27" s="686"/>
      <c r="P27" s="686"/>
      <c r="Q27" s="686"/>
      <c r="R27" s="686"/>
      <c r="S27" s="686"/>
      <c r="T27" s="686"/>
      <c r="U27" s="728"/>
      <c r="V27" s="686"/>
      <c r="W27" s="728"/>
      <c r="AT27" s="604" t="s">
        <v>227</v>
      </c>
      <c r="AU27" s="339"/>
      <c r="AV27" s="402"/>
      <c r="AW27" s="403"/>
      <c r="AX27" s="404"/>
      <c r="AY27" s="405"/>
      <c r="AZ27" s="404"/>
      <c r="BA27" s="405"/>
      <c r="BB27" s="404"/>
      <c r="BC27" s="405"/>
      <c r="BD27" s="404"/>
      <c r="BE27" s="405"/>
      <c r="BF27" s="404"/>
      <c r="BG27" s="405"/>
      <c r="BH27" s="404"/>
      <c r="BI27" s="405"/>
      <c r="BJ27" s="404"/>
      <c r="BK27" s="405"/>
      <c r="BL27" s="404"/>
      <c r="BM27" s="405"/>
      <c r="BN27" s="404"/>
      <c r="BO27" s="405"/>
      <c r="CI27" s="1"/>
      <c r="CJ27" s="1"/>
      <c r="CK27" s="1"/>
      <c r="CL27" s="1"/>
      <c r="CM27" s="1"/>
      <c r="CN27" s="1"/>
      <c r="CO27" s="1"/>
      <c r="CP27" s="1"/>
      <c r="CQ27" s="1"/>
      <c r="CR27" s="1"/>
      <c r="CS27" s="1"/>
    </row>
    <row r="28" spans="1:100" ht="25.5" customHeight="1" x14ac:dyDescent="0.2">
      <c r="C28" s="316" t="s">
        <v>187</v>
      </c>
      <c r="D28" s="838" t="s">
        <v>24</v>
      </c>
      <c r="E28" s="838"/>
      <c r="F28" s="838"/>
      <c r="G28" s="838"/>
      <c r="H28" s="838"/>
      <c r="I28" s="838"/>
      <c r="J28" s="838"/>
      <c r="K28" s="838"/>
      <c r="L28" s="838"/>
      <c r="M28" s="838"/>
      <c r="N28" s="838"/>
      <c r="O28" s="838"/>
      <c r="P28" s="838"/>
      <c r="Q28" s="838"/>
      <c r="R28" s="838"/>
      <c r="S28" s="838"/>
      <c r="T28" s="838"/>
      <c r="U28" s="838"/>
      <c r="V28" s="838"/>
      <c r="W28" s="838"/>
      <c r="X28" s="838"/>
      <c r="Y28" s="838"/>
      <c r="Z28" s="838"/>
      <c r="AA28" s="838"/>
      <c r="AB28" s="838"/>
      <c r="AC28" s="838"/>
      <c r="AD28" s="838"/>
      <c r="AE28" s="838"/>
      <c r="AF28" s="838"/>
      <c r="AG28" s="838"/>
      <c r="AH28" s="838"/>
      <c r="AI28" s="838"/>
      <c r="AJ28" s="838"/>
      <c r="AK28" s="838"/>
      <c r="AL28" s="868"/>
      <c r="AM28" s="868"/>
      <c r="AN28" s="868"/>
      <c r="AO28" s="868"/>
      <c r="AP28" s="868"/>
      <c r="AQ28" s="868"/>
      <c r="AR28" s="301"/>
      <c r="AS28"/>
      <c r="AT28" s="242" t="s">
        <v>123</v>
      </c>
      <c r="AU28" s="242" t="s">
        <v>124</v>
      </c>
      <c r="AV28" s="242" t="s">
        <v>125</v>
      </c>
      <c r="AW28" s="406">
        <v>1990</v>
      </c>
      <c r="AX28" s="407"/>
      <c r="AY28" s="406">
        <v>1995</v>
      </c>
      <c r="AZ28" s="407"/>
      <c r="BA28" s="406">
        <v>1996</v>
      </c>
      <c r="BB28" s="407"/>
      <c r="BC28" s="406">
        <v>1997</v>
      </c>
      <c r="BD28" s="407"/>
      <c r="BE28" s="406">
        <v>1998</v>
      </c>
      <c r="BF28" s="407"/>
      <c r="BG28" s="406">
        <v>1999</v>
      </c>
      <c r="BH28" s="407"/>
      <c r="BI28" s="406">
        <v>2000</v>
      </c>
      <c r="BJ28" s="407"/>
      <c r="BK28" s="406">
        <v>2001</v>
      </c>
      <c r="BL28" s="407"/>
      <c r="BM28" s="406">
        <v>2002</v>
      </c>
      <c r="BN28" s="407"/>
      <c r="BO28" s="406">
        <v>2003</v>
      </c>
      <c r="BP28" s="406"/>
      <c r="BQ28" s="406">
        <v>2004</v>
      </c>
      <c r="BR28" s="407"/>
      <c r="BS28" s="406">
        <v>2005</v>
      </c>
      <c r="BT28" s="407"/>
      <c r="BU28" s="406">
        <v>2006</v>
      </c>
      <c r="BV28" s="407"/>
      <c r="BW28" s="406">
        <v>2007</v>
      </c>
      <c r="BX28" s="407"/>
      <c r="BY28" s="406">
        <v>2008</v>
      </c>
      <c r="BZ28" s="408"/>
      <c r="CA28" s="406">
        <v>2009</v>
      </c>
      <c r="CB28" s="408"/>
      <c r="CC28" s="406">
        <v>2010</v>
      </c>
      <c r="CD28" s="407"/>
      <c r="CE28" s="406">
        <v>2011</v>
      </c>
      <c r="CF28" s="408"/>
      <c r="CG28" s="406">
        <v>2012</v>
      </c>
      <c r="CH28" s="408"/>
    </row>
    <row r="29" spans="1:100" ht="22.5" customHeight="1" x14ac:dyDescent="0.2">
      <c r="C29" s="316" t="s">
        <v>187</v>
      </c>
      <c r="D29" s="842" t="s">
        <v>268</v>
      </c>
      <c r="E29" s="842"/>
      <c r="F29" s="842"/>
      <c r="G29" s="842"/>
      <c r="H29" s="842"/>
      <c r="I29" s="842"/>
      <c r="J29" s="842"/>
      <c r="K29" s="842"/>
      <c r="L29" s="842"/>
      <c r="M29" s="842"/>
      <c r="N29" s="842"/>
      <c r="O29" s="842"/>
      <c r="P29" s="842"/>
      <c r="Q29" s="842"/>
      <c r="R29" s="842"/>
      <c r="S29" s="842"/>
      <c r="T29" s="842"/>
      <c r="U29" s="842"/>
      <c r="V29" s="842"/>
      <c r="W29" s="842"/>
      <c r="X29" s="842"/>
      <c r="Y29" s="842"/>
      <c r="Z29" s="842"/>
      <c r="AA29" s="842"/>
      <c r="AB29" s="842"/>
      <c r="AC29" s="842"/>
      <c r="AD29" s="842"/>
      <c r="AE29" s="842"/>
      <c r="AF29" s="842"/>
      <c r="AG29" s="842"/>
      <c r="AH29" s="842"/>
      <c r="AI29" s="842"/>
      <c r="AJ29" s="842"/>
      <c r="AK29" s="842"/>
      <c r="AL29" s="842"/>
      <c r="AM29" s="842"/>
      <c r="AN29" s="842"/>
      <c r="AO29" s="842"/>
      <c r="AP29" s="842"/>
      <c r="AQ29" s="842"/>
      <c r="AR29" s="683"/>
      <c r="AS29"/>
      <c r="AT29" s="416">
        <v>3</v>
      </c>
      <c r="AU29" s="417" t="s">
        <v>207</v>
      </c>
      <c r="AV29" s="349" t="s">
        <v>126</v>
      </c>
      <c r="AW29" s="512">
        <f>F11</f>
        <v>0</v>
      </c>
      <c r="AX29" s="512"/>
      <c r="AY29" s="512">
        <f t="shared" ref="AY29:CA29" si="20">H11</f>
        <v>0</v>
      </c>
      <c r="AZ29" s="512"/>
      <c r="BA29" s="512">
        <f t="shared" si="20"/>
        <v>0</v>
      </c>
      <c r="BB29" s="512"/>
      <c r="BC29" s="512">
        <f t="shared" si="20"/>
        <v>0</v>
      </c>
      <c r="BD29" s="512"/>
      <c r="BE29" s="512">
        <f t="shared" si="20"/>
        <v>0</v>
      </c>
      <c r="BF29" s="512"/>
      <c r="BG29" s="512">
        <f t="shared" si="20"/>
        <v>0</v>
      </c>
      <c r="BH29" s="512"/>
      <c r="BI29" s="512">
        <f t="shared" si="20"/>
        <v>0</v>
      </c>
      <c r="BJ29" s="512"/>
      <c r="BK29" s="512">
        <f t="shared" si="20"/>
        <v>0</v>
      </c>
      <c r="BL29" s="512"/>
      <c r="BM29" s="512">
        <f t="shared" si="20"/>
        <v>0</v>
      </c>
      <c r="BN29" s="512"/>
      <c r="BO29" s="512">
        <f t="shared" si="20"/>
        <v>0</v>
      </c>
      <c r="BP29" s="512"/>
      <c r="BQ29" s="512">
        <f t="shared" si="20"/>
        <v>0</v>
      </c>
      <c r="BR29" s="512"/>
      <c r="BS29" s="512">
        <f t="shared" si="20"/>
        <v>0</v>
      </c>
      <c r="BT29" s="512"/>
      <c r="BU29" s="512">
        <f t="shared" si="20"/>
        <v>0</v>
      </c>
      <c r="BV29" s="512"/>
      <c r="BW29" s="512">
        <f t="shared" si="20"/>
        <v>0</v>
      </c>
      <c r="BX29" s="512"/>
      <c r="BY29" s="512">
        <f t="shared" si="20"/>
        <v>0</v>
      </c>
      <c r="BZ29" s="512"/>
      <c r="CA29" s="512">
        <f t="shared" si="20"/>
        <v>0</v>
      </c>
      <c r="CB29" s="421"/>
      <c r="CC29" s="512">
        <f>AL11</f>
        <v>0</v>
      </c>
      <c r="CD29" s="512"/>
      <c r="CE29" s="512">
        <f>AN11</f>
        <v>0</v>
      </c>
      <c r="CF29" s="512"/>
      <c r="CG29" s="512">
        <f>AP11</f>
        <v>0</v>
      </c>
      <c r="CH29" s="421"/>
    </row>
    <row r="30" spans="1:100" ht="25.5" customHeight="1" x14ac:dyDescent="0.2">
      <c r="C30" s="316" t="s">
        <v>187</v>
      </c>
      <c r="D30" s="838" t="s">
        <v>9</v>
      </c>
      <c r="E30" s="838"/>
      <c r="F30" s="838"/>
      <c r="G30" s="838"/>
      <c r="H30" s="838"/>
      <c r="I30" s="838"/>
      <c r="J30" s="838"/>
      <c r="K30" s="838"/>
      <c r="L30" s="838"/>
      <c r="M30" s="838"/>
      <c r="N30" s="838"/>
      <c r="O30" s="838"/>
      <c r="P30" s="838"/>
      <c r="Q30" s="838"/>
      <c r="R30" s="838"/>
      <c r="S30" s="838"/>
      <c r="T30" s="838"/>
      <c r="U30" s="838"/>
      <c r="V30" s="838"/>
      <c r="W30" s="838"/>
      <c r="X30" s="838"/>
      <c r="Y30" s="838"/>
      <c r="Z30" s="838"/>
      <c r="AA30" s="838"/>
      <c r="AB30" s="838"/>
      <c r="AC30" s="838"/>
      <c r="AD30" s="838"/>
      <c r="AE30" s="838"/>
      <c r="AF30" s="838"/>
      <c r="AG30" s="838"/>
      <c r="AH30" s="838"/>
      <c r="AI30" s="838"/>
      <c r="AJ30" s="838"/>
      <c r="AK30" s="838"/>
      <c r="AL30" s="167"/>
      <c r="AM30" s="758"/>
      <c r="AN30" s="167"/>
      <c r="AO30" s="758"/>
      <c r="AP30" s="151"/>
      <c r="AQ30" s="758"/>
      <c r="AS30" s="473"/>
      <c r="AT30" s="583">
        <v>17</v>
      </c>
      <c r="AU30" s="584" t="s">
        <v>242</v>
      </c>
      <c r="AV30" s="349" t="s">
        <v>126</v>
      </c>
      <c r="AW30" s="513">
        <f>F9+F10</f>
        <v>0</v>
      </c>
      <c r="AX30" s="514"/>
      <c r="AY30" s="514">
        <f t="shared" ref="AY30:CA30" si="21">H9+H10</f>
        <v>0</v>
      </c>
      <c r="AZ30" s="514"/>
      <c r="BA30" s="514">
        <f t="shared" si="21"/>
        <v>0</v>
      </c>
      <c r="BB30" s="514"/>
      <c r="BC30" s="514">
        <f t="shared" si="21"/>
        <v>0</v>
      </c>
      <c r="BD30" s="514"/>
      <c r="BE30" s="514">
        <f t="shared" si="21"/>
        <v>0</v>
      </c>
      <c r="BF30" s="514"/>
      <c r="BG30" s="514">
        <f t="shared" si="21"/>
        <v>0</v>
      </c>
      <c r="BH30" s="514"/>
      <c r="BI30" s="514">
        <f t="shared" si="21"/>
        <v>0</v>
      </c>
      <c r="BJ30" s="514"/>
      <c r="BK30" s="514">
        <f t="shared" si="21"/>
        <v>0</v>
      </c>
      <c r="BL30" s="514"/>
      <c r="BM30" s="514">
        <f t="shared" si="21"/>
        <v>0</v>
      </c>
      <c r="BN30" s="514"/>
      <c r="BO30" s="514">
        <f t="shared" si="21"/>
        <v>0</v>
      </c>
      <c r="BP30" s="514"/>
      <c r="BQ30" s="514">
        <f t="shared" si="21"/>
        <v>0</v>
      </c>
      <c r="BR30" s="514"/>
      <c r="BS30" s="514">
        <f t="shared" si="21"/>
        <v>0</v>
      </c>
      <c r="BT30" s="514"/>
      <c r="BU30" s="514">
        <f t="shared" si="21"/>
        <v>26556.3</v>
      </c>
      <c r="BV30" s="514"/>
      <c r="BW30" s="514">
        <f t="shared" si="21"/>
        <v>0</v>
      </c>
      <c r="BX30" s="514"/>
      <c r="BY30" s="514">
        <f t="shared" si="21"/>
        <v>0</v>
      </c>
      <c r="BZ30" s="514"/>
      <c r="CA30" s="515">
        <f t="shared" si="21"/>
        <v>0</v>
      </c>
      <c r="CB30" s="418"/>
      <c r="CC30" s="514">
        <f>AL9+AL10</f>
        <v>0</v>
      </c>
      <c r="CD30" s="514"/>
      <c r="CE30" s="514">
        <f>AN9+AN10</f>
        <v>0</v>
      </c>
      <c r="CF30" s="514"/>
      <c r="CG30" s="515">
        <f>AP9+AP10</f>
        <v>0</v>
      </c>
      <c r="CH30" s="418"/>
      <c r="CI30" s="2"/>
      <c r="CJ30" s="2"/>
      <c r="CK30" s="2"/>
      <c r="CL30" s="2"/>
      <c r="CM30" s="2"/>
      <c r="CN30" s="2"/>
      <c r="CO30" s="2"/>
      <c r="CP30" s="2"/>
      <c r="CQ30" s="2"/>
      <c r="CR30" s="2"/>
      <c r="CS30" s="2"/>
      <c r="CT30" s="2"/>
      <c r="CU30" s="2"/>
      <c r="CV30" s="2"/>
    </row>
    <row r="31" spans="1:100" ht="20.25" customHeight="1" x14ac:dyDescent="0.2">
      <c r="C31" s="280"/>
      <c r="D31" s="847"/>
      <c r="E31" s="847"/>
      <c r="F31" s="847"/>
      <c r="G31" s="847"/>
      <c r="H31" s="847"/>
      <c r="I31" s="847"/>
      <c r="J31" s="847"/>
      <c r="K31" s="847"/>
      <c r="L31" s="847"/>
      <c r="M31" s="847"/>
      <c r="N31" s="847"/>
      <c r="O31" s="847"/>
      <c r="P31" s="847"/>
      <c r="Q31" s="847"/>
      <c r="R31" s="847"/>
      <c r="S31" s="847"/>
      <c r="T31" s="847"/>
      <c r="U31" s="847"/>
      <c r="V31" s="847"/>
      <c r="W31" s="847"/>
      <c r="X31" s="847"/>
      <c r="Y31" s="847"/>
      <c r="Z31" s="847"/>
      <c r="AA31" s="847"/>
      <c r="AB31" s="847"/>
      <c r="AC31" s="847"/>
      <c r="AD31" s="847"/>
      <c r="AE31" s="847"/>
      <c r="AF31" s="847"/>
      <c r="AG31" s="847"/>
      <c r="AH31" s="847"/>
      <c r="AI31" s="847"/>
      <c r="AJ31" s="847"/>
      <c r="AK31" s="847"/>
      <c r="AL31" s="301"/>
      <c r="AM31" s="301"/>
      <c r="AN31" s="301"/>
      <c r="AO31" s="301"/>
      <c r="AP31" s="301"/>
      <c r="AQ31" s="301"/>
      <c r="AR31" s="301"/>
      <c r="AS31"/>
      <c r="AT31" s="557" t="s">
        <v>223</v>
      </c>
      <c r="AU31" s="584" t="s">
        <v>243</v>
      </c>
      <c r="AV31" s="389"/>
      <c r="AW31" s="513" t="str">
        <f>IF(OR(ISBLANK(F9),ISBLANK(F10)),"N/A",IF(AW29=AW30,"ok","&lt;&gt;"))</f>
        <v>N/A</v>
      </c>
      <c r="AX31" s="513"/>
      <c r="AY31" s="513" t="str">
        <f>IF(OR(ISBLANK(H9),ISBLANK(H10)),"N/A",IF(AY29=AY30,"ok","&lt;&gt;"))</f>
        <v>N/A</v>
      </c>
      <c r="AZ31" s="513"/>
      <c r="BA31" s="513" t="str">
        <f>IF(OR(ISBLANK(J9),ISBLANK(J10)),"N/A",IF(BA29=BA30,"ok","&lt;&gt;"))</f>
        <v>N/A</v>
      </c>
      <c r="BB31" s="513"/>
      <c r="BC31" s="513" t="str">
        <f>IF(OR(ISBLANK(L9),ISBLANK(L10)),"N/A",IF(BC29=BC30,"ok","&lt;&gt;"))</f>
        <v>N/A</v>
      </c>
      <c r="BD31" s="513"/>
      <c r="BE31" s="513" t="str">
        <f>IF(OR(ISBLANK(N9),ISBLANK(N10)),"N/A",IF(BE29=BE30,"ok","&lt;&gt;"))</f>
        <v>N/A</v>
      </c>
      <c r="BF31" s="513"/>
      <c r="BG31" s="513" t="str">
        <f>IF(OR(ISBLANK(P9),ISBLANK(P10)),"N/A",IF(BG29=BG30,"ok","&lt;&gt;"))</f>
        <v>N/A</v>
      </c>
      <c r="BH31" s="513"/>
      <c r="BI31" s="513" t="str">
        <f>IF(OR(ISBLANK(R9),ISBLANK(R10)),"N/A",IF(BI29=BI30,"ok","&lt;&gt;"))</f>
        <v>N/A</v>
      </c>
      <c r="BJ31" s="513"/>
      <c r="BK31" s="513" t="str">
        <f>IF(OR(ISBLANK(T9),ISBLANK(T10)),"N/A",IF(BK29=BK30,"ok","&lt;&gt;"))</f>
        <v>N/A</v>
      </c>
      <c r="BL31" s="513"/>
      <c r="BM31" s="513" t="str">
        <f>IF(OR(ISBLANK(V9),ISBLANK(V10)),"N/A",IF(BM29=BM30,"ok","&lt;&gt;"))</f>
        <v>N/A</v>
      </c>
      <c r="BN31" s="513"/>
      <c r="BO31" s="513" t="str">
        <f>IF(OR(ISBLANK(X9),ISBLANK(X10)),"N/A",IF(BO29=BO30,"ok","&lt;&gt;"))</f>
        <v>N/A</v>
      </c>
      <c r="BP31" s="513"/>
      <c r="BQ31" s="513" t="str">
        <f>IF(OR(ISBLANK(Z9),ISBLANK(Z10)),"N/A",IF(BQ29=BQ30,"ok","&lt;&gt;"))</f>
        <v>N/A</v>
      </c>
      <c r="BR31" s="513"/>
      <c r="BS31" s="513" t="str">
        <f>IF(OR(ISBLANK(AB9),ISBLANK(AB10)),"N/A",IF(BS29=BS30,"ok","&lt;&gt;"))</f>
        <v>N/A</v>
      </c>
      <c r="BT31" s="513"/>
      <c r="BU31" s="513" t="str">
        <f>IF(OR(ISBLANK(AD9),ISBLANK(AD10)),"N/A",IF(BU29=BU30,"ok","&lt;&gt;"))</f>
        <v>N/A</v>
      </c>
      <c r="BV31" s="513"/>
      <c r="BW31" s="513" t="str">
        <f>IF(OR(ISBLANK(AF9),ISBLANK(AF10)),"N/A",IF(BW29=BW30,"ok","&lt;&gt;"))</f>
        <v>N/A</v>
      </c>
      <c r="BX31" s="513"/>
      <c r="BY31" s="513" t="str">
        <f>IF(OR(ISBLANK(AH9),ISBLANK(AH10)),"N/A",IF(BY29=BY30,"ok","&lt;&gt;"))</f>
        <v>N/A</v>
      </c>
      <c r="BZ31" s="513"/>
      <c r="CA31" s="513" t="str">
        <f>IF(OR(ISBLANK(AJ9),ISBLANK(AJ10)),"N/A",IF(CA29=CA30,"ok","&lt;&gt;"))</f>
        <v>N/A</v>
      </c>
      <c r="CB31" s="418"/>
      <c r="CC31" s="513" t="str">
        <f>IF(OR(ISBLANK(AL9),ISBLANK(AL10)),"N/A",IF(CC29=CC30,"ok","&lt;&gt;"))</f>
        <v>N/A</v>
      </c>
      <c r="CD31" s="513"/>
      <c r="CE31" s="513" t="str">
        <f>IF(OR(ISBLANK(AN9),ISBLANK(AN10)),"N/A",IF(CE29=CE30,"ok","&lt;&gt;"))</f>
        <v>N/A</v>
      </c>
      <c r="CF31" s="513"/>
      <c r="CG31" s="513" t="str">
        <f>IF(OR(ISBLANK(AP9),ISBLANK(AP10)),"N/A",IF(CG29=CG30,"ok","&lt;&gt;"))</f>
        <v>N/A</v>
      </c>
      <c r="CH31" s="418"/>
    </row>
    <row r="32" spans="1:100" s="1" customFormat="1" ht="20.25" customHeight="1" x14ac:dyDescent="0.2">
      <c r="A32" s="476"/>
      <c r="B32" s="476"/>
      <c r="C32" s="280"/>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c r="AT32" s="585">
        <v>18</v>
      </c>
      <c r="AU32" s="584" t="s">
        <v>32</v>
      </c>
      <c r="AV32" s="386" t="s">
        <v>31</v>
      </c>
      <c r="AW32" s="513">
        <f>F11*1000*1000/F26</f>
        <v>0</v>
      </c>
      <c r="AX32" s="513"/>
      <c r="AY32" s="513">
        <f>H11*1000*1000/H26</f>
        <v>0</v>
      </c>
      <c r="AZ32" s="513"/>
      <c r="BA32" s="513">
        <f>J11*1000*1000/J26</f>
        <v>0</v>
      </c>
      <c r="BB32" s="513"/>
      <c r="BC32" s="513">
        <f>L11*1000*1000/L26</f>
        <v>0</v>
      </c>
      <c r="BD32" s="513"/>
      <c r="BE32" s="513">
        <f>N11*1000*1000/N26</f>
        <v>0</v>
      </c>
      <c r="BF32" s="513"/>
      <c r="BG32" s="513">
        <f>P11*1000*1000/P26</f>
        <v>0</v>
      </c>
      <c r="BH32" s="513"/>
      <c r="BI32" s="513">
        <f>R11*1000*1000/R26</f>
        <v>0</v>
      </c>
      <c r="BJ32" s="513"/>
      <c r="BK32" s="513">
        <f>T11*1000*1000/T26</f>
        <v>0</v>
      </c>
      <c r="BL32" s="513"/>
      <c r="BM32" s="513">
        <f>V11*1000*1000/V26</f>
        <v>0</v>
      </c>
      <c r="BN32" s="513"/>
      <c r="BO32" s="513">
        <f>X11*1000*1000/X26</f>
        <v>0</v>
      </c>
      <c r="BP32" s="513"/>
      <c r="BQ32" s="513">
        <f>Z11*1000*1000/Z26</f>
        <v>0</v>
      </c>
      <c r="BR32" s="513"/>
      <c r="BS32" s="513">
        <f>AB11*1000*1000/AB26</f>
        <v>0</v>
      </c>
      <c r="BT32" s="513"/>
      <c r="BU32" s="513">
        <f>AD11*1000*1000/AD26</f>
        <v>0</v>
      </c>
      <c r="BV32" s="513"/>
      <c r="BW32" s="513">
        <f>AF11*1000*1000/AF26</f>
        <v>0</v>
      </c>
      <c r="BX32" s="513"/>
      <c r="BY32" s="513">
        <f>AH11*1000*1000/AH26</f>
        <v>0</v>
      </c>
      <c r="BZ32" s="513"/>
      <c r="CA32" s="513">
        <f>AJ11*1000*1000/AJ26</f>
        <v>0</v>
      </c>
      <c r="CB32" s="513"/>
      <c r="CC32" s="513">
        <f>AL11*1000*1000/AL26</f>
        <v>0</v>
      </c>
      <c r="CD32" s="513"/>
      <c r="CE32" s="513">
        <f>AN11*1000*1000/AN26</f>
        <v>0</v>
      </c>
      <c r="CF32" s="513"/>
      <c r="CG32" s="513" t="e">
        <f>AP11*1000*1000/AP26</f>
        <v>#DIV/0!</v>
      </c>
      <c r="CH32" s="513"/>
    </row>
    <row r="33" spans="2:97" ht="21.75" customHeight="1" x14ac:dyDescent="0.25">
      <c r="B33" s="476">
        <v>1</v>
      </c>
      <c r="C33" s="91" t="s">
        <v>130</v>
      </c>
      <c r="D33" s="91"/>
      <c r="E33" s="91"/>
      <c r="F33" s="309"/>
      <c r="G33" s="310"/>
      <c r="H33" s="309"/>
      <c r="I33" s="310"/>
      <c r="J33" s="309"/>
      <c r="K33" s="310"/>
      <c r="L33" s="309"/>
      <c r="M33" s="310"/>
      <c r="N33" s="309"/>
      <c r="O33" s="310"/>
      <c r="P33" s="309"/>
      <c r="Q33" s="310"/>
      <c r="R33" s="309"/>
      <c r="S33" s="310"/>
      <c r="T33" s="309"/>
      <c r="U33" s="766"/>
      <c r="V33" s="309"/>
      <c r="W33" s="766"/>
      <c r="X33" s="309"/>
      <c r="Y33" s="766"/>
      <c r="Z33" s="309"/>
      <c r="AA33" s="766"/>
      <c r="AB33" s="309"/>
      <c r="AC33" s="766"/>
      <c r="AD33" s="310"/>
      <c r="AE33" s="766"/>
      <c r="AF33" s="310"/>
      <c r="AG33" s="766"/>
      <c r="AH33" s="311"/>
      <c r="AI33" s="768"/>
      <c r="AJ33" s="311"/>
      <c r="AK33" s="768"/>
      <c r="AL33" s="312"/>
      <c r="AM33" s="768"/>
      <c r="AN33" s="312"/>
      <c r="AO33" s="768"/>
      <c r="AP33" s="311"/>
      <c r="AQ33" s="768"/>
      <c r="AR33" s="166"/>
      <c r="AS33" s="301"/>
      <c r="AT33" s="557" t="s">
        <v>223</v>
      </c>
      <c r="AU33" s="584" t="s">
        <v>244</v>
      </c>
      <c r="AV33" s="386"/>
      <c r="AW33" s="513" t="str">
        <f>IF(OR(ISBLANK(F11)),"N/A",IF(AW32&lt;100,"&lt;&gt;",IF(AW32&gt;1000,"&lt;&gt;","ok")))</f>
        <v>N/A</v>
      </c>
      <c r="AX33" s="513"/>
      <c r="AY33" s="513" t="str">
        <f>IF(OR(ISBLANK(H11)),"N/A",IF(AY32&lt;100,"&lt;&gt;",IF(AY32&gt;1000,"&lt;&gt;","ok")))</f>
        <v>N/A</v>
      </c>
      <c r="AZ33" s="513"/>
      <c r="BA33" s="513" t="str">
        <f>IF(OR(ISBLANK(J11)),"N/A",IF(BA32&lt;100,"&lt;&gt;",IF(BA32&gt;1000,"&lt;&gt;","ok")))</f>
        <v>N/A</v>
      </c>
      <c r="BB33" s="513"/>
      <c r="BC33" s="513" t="str">
        <f>IF(OR(ISBLANK(L11)),"N/A",IF(BC32&lt;100,"&lt;&gt;",IF(BC32&gt;1000,"&lt;&gt;","ok")))</f>
        <v>N/A</v>
      </c>
      <c r="BD33" s="513"/>
      <c r="BE33" s="513" t="str">
        <f>IF(OR(ISBLANK(N11)),"N/A",IF(BE32&lt;100,"&lt;&gt;",IF(BE32&gt;1000,"&lt;&gt;","ok")))</f>
        <v>N/A</v>
      </c>
      <c r="BF33" s="513"/>
      <c r="BG33" s="513" t="str">
        <f>IF(OR(ISBLANK(P11)),"N/A",IF(BG32&lt;100,"&lt;&gt;",IF(BG32&gt;1000,"&lt;&gt;","ok")))</f>
        <v>N/A</v>
      </c>
      <c r="BH33" s="513"/>
      <c r="BI33" s="513" t="str">
        <f>IF(OR(ISBLANK(R11)),"N/A",IF(BI32&lt;100,"&lt;&gt;",IF(BI32&gt;1000,"&lt;&gt;","ok")))</f>
        <v>N/A</v>
      </c>
      <c r="BJ33" s="513"/>
      <c r="BK33" s="513" t="str">
        <f>IF(OR(ISBLANK(T11)),"N/A",IF(BK32&lt;100,"&lt;&gt;",IF(BK32&gt;1000,"&lt;&gt;","ok")))</f>
        <v>N/A</v>
      </c>
      <c r="BL33" s="513"/>
      <c r="BM33" s="513" t="str">
        <f>IF(OR(ISBLANK(V11)),"N/A",IF(BM32&lt;100,"&lt;&gt;",IF(BM32&gt;1000,"&lt;&gt;","ok")))</f>
        <v>N/A</v>
      </c>
      <c r="BN33" s="513"/>
      <c r="BO33" s="513" t="str">
        <f>IF(OR(ISBLANK(X11)),"N/A",IF(BO32&lt;100,"&lt;&gt;",IF(BO32&gt;1000,"&lt;&gt;","ok")))</f>
        <v>N/A</v>
      </c>
      <c r="BP33" s="513"/>
      <c r="BQ33" s="513" t="str">
        <f>IF(OR(ISBLANK(Z11)),"N/A",IF(BQ32&lt;100,"&lt;&gt;",IF(BQ32&gt;1000,"&lt;&gt;","ok")))</f>
        <v>N/A</v>
      </c>
      <c r="BR33" s="513"/>
      <c r="BS33" s="513" t="str">
        <f>IF(OR(ISBLANK(AB11)),"N/A",IF(BS32&lt;100,"&lt;&gt;",IF(BS32&gt;1000,"&lt;&gt;","ok")))</f>
        <v>N/A</v>
      </c>
      <c r="BT33" s="513"/>
      <c r="BU33" s="513" t="str">
        <f>IF(OR(ISBLANK(AD11)),"N/A",IF(BU32&lt;100,"&lt;&gt;",IF(BU32&gt;1000,"&lt;&gt;","ok")))</f>
        <v>N/A</v>
      </c>
      <c r="BV33" s="513"/>
      <c r="BW33" s="513" t="str">
        <f>IF(OR(ISBLANK(AF11)),"N/A",IF(BW32&lt;100,"&lt;&gt;",IF(BW32&gt;1000,"&lt;&gt;","ok")))</f>
        <v>N/A</v>
      </c>
      <c r="BX33" s="513"/>
      <c r="BY33" s="513" t="str">
        <f>IF(OR(ISBLANK(AH11)),"N/A",IF(BY32&lt;100,"&lt;&gt;",IF(BY32&gt;1000,"&lt;&gt;","ok")))</f>
        <v>N/A</v>
      </c>
      <c r="BZ33" s="513"/>
      <c r="CA33" s="513" t="str">
        <f>IF(OR(ISBLANK(AJ11)),"N/A",IF(CA32&lt;100,"&lt;&gt;",IF(CA32&gt;1000,"&lt;&gt;","ok")))</f>
        <v>N/A</v>
      </c>
      <c r="CB33" s="513"/>
      <c r="CC33" s="513" t="str">
        <f>IF(OR(ISBLANK(AL11)),"N/A",IF(CC32&lt;100,"&lt;&gt;",IF(CC32&gt;1000,"&lt;&gt;","ok")))</f>
        <v>N/A</v>
      </c>
      <c r="CD33" s="513"/>
      <c r="CE33" s="513" t="str">
        <f>IF(OR(ISBLANK(AN11)),"N/A",IF(CE32&lt;100,"&lt;&gt;",IF(CE32&gt;1000,"&lt;&gt;","ok")))</f>
        <v>N/A</v>
      </c>
      <c r="CF33" s="513"/>
      <c r="CG33" s="513" t="str">
        <f>IF(OR(ISBLANK(AP11)),"N/A",IF(CG32&lt;100,"&lt;&gt;",IF(CG32&gt;1000,"&lt;&gt;","ok")))</f>
        <v>N/A</v>
      </c>
      <c r="CH33" s="513"/>
      <c r="CI33" s="1"/>
      <c r="CJ33" s="1"/>
      <c r="CK33" s="1"/>
      <c r="CL33" s="1"/>
      <c r="CM33" s="1"/>
      <c r="CN33" s="1"/>
      <c r="CO33" s="1"/>
      <c r="CP33" s="1"/>
      <c r="CQ33" s="1"/>
      <c r="CR33" s="1"/>
      <c r="CS33" s="1"/>
    </row>
    <row r="34" spans="2:97" ht="3" customHeight="1" x14ac:dyDescent="0.25">
      <c r="C34" s="92"/>
      <c r="D34" s="93"/>
      <c r="E34" s="92"/>
      <c r="F34" s="306"/>
      <c r="G34" s="307"/>
      <c r="H34" s="306"/>
      <c r="I34" s="307"/>
      <c r="J34" s="306"/>
      <c r="K34" s="307"/>
      <c r="L34" s="306"/>
      <c r="M34" s="307"/>
      <c r="N34" s="306"/>
      <c r="O34" s="307"/>
      <c r="P34" s="306"/>
      <c r="Q34" s="307"/>
      <c r="R34" s="306"/>
      <c r="S34" s="307"/>
      <c r="T34" s="306"/>
      <c r="U34" s="767"/>
      <c r="V34" s="306"/>
      <c r="W34" s="767"/>
      <c r="X34" s="306"/>
      <c r="Y34" s="767"/>
      <c r="Z34" s="306"/>
      <c r="AA34" s="767"/>
      <c r="AB34" s="306"/>
      <c r="AC34" s="767"/>
      <c r="AD34" s="307"/>
      <c r="AE34" s="767"/>
      <c r="AF34" s="307"/>
      <c r="AG34" s="767"/>
      <c r="AH34" s="869"/>
      <c r="AI34" s="870"/>
      <c r="AJ34" s="869"/>
      <c r="AK34" s="767"/>
      <c r="AL34" s="307"/>
      <c r="AM34" s="767"/>
      <c r="AN34" s="307"/>
      <c r="AO34" s="767"/>
      <c r="AP34" s="869"/>
      <c r="AQ34" s="870"/>
      <c r="AR34" s="308"/>
      <c r="AT34" s="386">
        <v>3</v>
      </c>
      <c r="AU34" s="388"/>
      <c r="AV34" s="386" t="s">
        <v>126</v>
      </c>
      <c r="AW34" s="419"/>
      <c r="AX34" s="420"/>
      <c r="AY34" s="419"/>
      <c r="AZ34" s="420"/>
      <c r="BA34" s="419"/>
      <c r="BB34" s="420"/>
      <c r="BC34" s="419"/>
      <c r="BD34" s="420"/>
      <c r="BE34" s="419"/>
      <c r="BF34" s="420"/>
      <c r="BG34" s="419"/>
      <c r="BH34" s="420"/>
      <c r="BI34" s="419"/>
      <c r="BJ34" s="420"/>
      <c r="BK34" s="419"/>
      <c r="BL34" s="420"/>
      <c r="BM34" s="419"/>
      <c r="BN34" s="420"/>
      <c r="BO34" s="419"/>
      <c r="BP34" s="420"/>
      <c r="BQ34" s="419"/>
      <c r="BR34" s="420"/>
      <c r="BS34" s="419"/>
      <c r="BT34" s="420"/>
      <c r="BU34" s="419"/>
      <c r="BV34" s="420"/>
      <c r="BW34" s="419"/>
      <c r="BX34" s="420"/>
      <c r="BY34" s="389"/>
      <c r="BZ34" s="389"/>
      <c r="CA34" s="389"/>
      <c r="CB34" s="389"/>
      <c r="CC34" s="419"/>
      <c r="CD34" s="420"/>
      <c r="CE34" s="389"/>
      <c r="CF34" s="389"/>
      <c r="CG34" s="389"/>
      <c r="CH34" s="389"/>
    </row>
    <row r="35" spans="2:97" ht="22.5" customHeight="1" x14ac:dyDescent="0.2">
      <c r="C35" s="94" t="s">
        <v>131</v>
      </c>
      <c r="D35" s="834" t="s">
        <v>132</v>
      </c>
      <c r="E35" s="835"/>
      <c r="F35" s="835"/>
      <c r="G35" s="835"/>
      <c r="H35" s="835"/>
      <c r="I35" s="835"/>
      <c r="J35" s="835"/>
      <c r="K35" s="835"/>
      <c r="L35" s="835"/>
      <c r="M35" s="835"/>
      <c r="N35" s="835"/>
      <c r="O35" s="835"/>
      <c r="P35" s="835"/>
      <c r="Q35" s="835"/>
      <c r="R35" s="835"/>
      <c r="S35" s="835"/>
      <c r="T35" s="835"/>
      <c r="U35" s="873"/>
      <c r="V35" s="835"/>
      <c r="W35" s="873"/>
      <c r="X35" s="835"/>
      <c r="Y35" s="873"/>
      <c r="Z35" s="835"/>
      <c r="AA35" s="873"/>
      <c r="AB35" s="835"/>
      <c r="AC35" s="873"/>
      <c r="AD35" s="835"/>
      <c r="AE35" s="873"/>
      <c r="AF35" s="835"/>
      <c r="AG35" s="873"/>
      <c r="AH35" s="835"/>
      <c r="AI35" s="873"/>
      <c r="AJ35" s="835"/>
      <c r="AK35" s="873"/>
      <c r="AL35" s="835"/>
      <c r="AM35" s="873"/>
      <c r="AN35" s="835"/>
      <c r="AO35" s="873"/>
      <c r="AP35" s="835"/>
      <c r="AQ35" s="873"/>
      <c r="AR35" s="852"/>
      <c r="AT35" s="386">
        <v>6</v>
      </c>
      <c r="AU35" s="451" t="s">
        <v>208</v>
      </c>
      <c r="AV35" s="386" t="s">
        <v>126</v>
      </c>
      <c r="AW35" s="386">
        <f>F14</f>
        <v>0</v>
      </c>
      <c r="AX35" s="386"/>
      <c r="AY35" s="386">
        <f t="shared" ref="AY35:CA35" si="22">H14</f>
        <v>0</v>
      </c>
      <c r="AZ35" s="386"/>
      <c r="BA35" s="386">
        <f t="shared" si="22"/>
        <v>0</v>
      </c>
      <c r="BB35" s="386"/>
      <c r="BC35" s="386">
        <f t="shared" si="22"/>
        <v>0</v>
      </c>
      <c r="BD35" s="386"/>
      <c r="BE35" s="386">
        <f t="shared" si="22"/>
        <v>0</v>
      </c>
      <c r="BF35" s="386"/>
      <c r="BG35" s="386">
        <f t="shared" si="22"/>
        <v>0</v>
      </c>
      <c r="BH35" s="386"/>
      <c r="BI35" s="386">
        <f t="shared" si="22"/>
        <v>0</v>
      </c>
      <c r="BJ35" s="386"/>
      <c r="BK35" s="386">
        <f t="shared" si="22"/>
        <v>0</v>
      </c>
      <c r="BL35" s="386"/>
      <c r="BM35" s="386">
        <f t="shared" si="22"/>
        <v>0</v>
      </c>
      <c r="BN35" s="386"/>
      <c r="BO35" s="386">
        <f t="shared" si="22"/>
        <v>0</v>
      </c>
      <c r="BP35" s="386"/>
      <c r="BQ35" s="386">
        <f t="shared" si="22"/>
        <v>0</v>
      </c>
      <c r="BR35" s="386"/>
      <c r="BS35" s="386">
        <f t="shared" si="22"/>
        <v>0</v>
      </c>
      <c r="BT35" s="386"/>
      <c r="BU35" s="386">
        <f t="shared" si="22"/>
        <v>0</v>
      </c>
      <c r="BV35" s="386"/>
      <c r="BW35" s="386">
        <f t="shared" si="22"/>
        <v>0</v>
      </c>
      <c r="BX35" s="386"/>
      <c r="BY35" s="386">
        <f t="shared" si="22"/>
        <v>0</v>
      </c>
      <c r="BZ35" s="386"/>
      <c r="CA35" s="386">
        <f t="shared" si="22"/>
        <v>0</v>
      </c>
      <c r="CB35" s="389"/>
      <c r="CC35" s="386">
        <f>AL14</f>
        <v>0</v>
      </c>
      <c r="CD35" s="386"/>
      <c r="CE35" s="386">
        <f>AN14</f>
        <v>0</v>
      </c>
      <c r="CF35" s="386"/>
      <c r="CG35" s="386">
        <f>AP14</f>
        <v>0</v>
      </c>
      <c r="CH35" s="389"/>
    </row>
    <row r="36" spans="2:97" ht="21" customHeight="1" x14ac:dyDescent="0.2">
      <c r="C36" s="96"/>
      <c r="D36" s="832" t="s">
        <v>310</v>
      </c>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832"/>
      <c r="AQ36" s="832"/>
      <c r="AR36" s="832"/>
      <c r="AS36" s="234"/>
      <c r="AT36" s="585">
        <v>19</v>
      </c>
      <c r="AU36" s="584" t="s">
        <v>245</v>
      </c>
      <c r="AV36" s="386" t="s">
        <v>126</v>
      </c>
      <c r="AW36" s="511">
        <f>F11+F12-F13</f>
        <v>0</v>
      </c>
      <c r="AX36" s="511"/>
      <c r="AY36" s="511">
        <f t="shared" ref="AY36:CA36" si="23">H11+H12-H13</f>
        <v>0</v>
      </c>
      <c r="AZ36" s="511"/>
      <c r="BA36" s="511">
        <f t="shared" si="23"/>
        <v>0</v>
      </c>
      <c r="BB36" s="511"/>
      <c r="BC36" s="511">
        <f t="shared" si="23"/>
        <v>0</v>
      </c>
      <c r="BD36" s="511"/>
      <c r="BE36" s="511">
        <f t="shared" si="23"/>
        <v>0</v>
      </c>
      <c r="BF36" s="511"/>
      <c r="BG36" s="511">
        <f t="shared" si="23"/>
        <v>0</v>
      </c>
      <c r="BH36" s="511"/>
      <c r="BI36" s="511">
        <f t="shared" si="23"/>
        <v>0</v>
      </c>
      <c r="BJ36" s="511"/>
      <c r="BK36" s="511">
        <f t="shared" si="23"/>
        <v>0</v>
      </c>
      <c r="BL36" s="511"/>
      <c r="BM36" s="511">
        <f>V11+V12-V13</f>
        <v>0</v>
      </c>
      <c r="BN36" s="511"/>
      <c r="BO36" s="511">
        <f t="shared" si="23"/>
        <v>0</v>
      </c>
      <c r="BP36" s="511"/>
      <c r="BQ36" s="511">
        <f t="shared" si="23"/>
        <v>0</v>
      </c>
      <c r="BR36" s="511"/>
      <c r="BS36" s="511">
        <f t="shared" si="23"/>
        <v>0</v>
      </c>
      <c r="BT36" s="511"/>
      <c r="BU36" s="511">
        <f t="shared" si="23"/>
        <v>0</v>
      </c>
      <c r="BV36" s="511"/>
      <c r="BW36" s="511">
        <f t="shared" si="23"/>
        <v>0</v>
      </c>
      <c r="BX36" s="511"/>
      <c r="BY36" s="511">
        <f t="shared" si="23"/>
        <v>0</v>
      </c>
      <c r="BZ36" s="511"/>
      <c r="CA36" s="511">
        <f t="shared" si="23"/>
        <v>0</v>
      </c>
      <c r="CB36" s="389"/>
      <c r="CC36" s="511">
        <f>AL11+AL12-AL13</f>
        <v>0</v>
      </c>
      <c r="CD36" s="511"/>
      <c r="CE36" s="511">
        <f>AN11+AN12-AN13</f>
        <v>0</v>
      </c>
      <c r="CF36" s="511"/>
      <c r="CG36" s="511">
        <f>AP11+AP12-AP13</f>
        <v>0</v>
      </c>
      <c r="CH36" s="389"/>
    </row>
    <row r="37" spans="2:97" ht="19.5" customHeight="1" x14ac:dyDescent="0.2">
      <c r="C37" s="97"/>
      <c r="D37" s="828"/>
      <c r="E37" s="828"/>
      <c r="F37" s="828"/>
      <c r="G37" s="828"/>
      <c r="H37" s="828"/>
      <c r="I37" s="828"/>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c r="AG37" s="828"/>
      <c r="AH37" s="828"/>
      <c r="AI37" s="828"/>
      <c r="AJ37" s="828"/>
      <c r="AK37" s="828"/>
      <c r="AL37" s="828"/>
      <c r="AM37" s="828"/>
      <c r="AN37" s="828"/>
      <c r="AO37" s="828"/>
      <c r="AP37" s="828"/>
      <c r="AQ37" s="828"/>
      <c r="AR37" s="828"/>
      <c r="AS37" s="282"/>
      <c r="AT37" s="557" t="s">
        <v>223</v>
      </c>
      <c r="AU37" s="584" t="s">
        <v>246</v>
      </c>
      <c r="AV37" s="386"/>
      <c r="AW37" s="511" t="str">
        <f>IF(ISBLANK(F14),"N/A",IF(ROUND(AW35,0)&lt;ROUND(AW36,0),"6&lt;19",IF(OR(ISBLANK(F11),ISBLANK(F12),ISBLANK(F13)),"N/A",IF(ROUND(AW35,0)=ROUND(AW36,0),"ok","&lt;&gt;"))))</f>
        <v>N/A</v>
      </c>
      <c r="AX37" s="511"/>
      <c r="AY37" s="511" t="str">
        <f t="shared" ref="AY37:CG37" si="24">IF(ISBLANK(H14),"N/A",IF(ROUND(AY35,0)&lt;ROUND(AY36,0),"6&lt;19",IF(OR(ISBLANK(H11),ISBLANK(H12),ISBLANK(H13)),"N/A",IF(ROUND(AY35,0)=ROUND(AY36,0),"ok","&lt;&gt;"))))</f>
        <v>N/A</v>
      </c>
      <c r="AZ37" s="511"/>
      <c r="BA37" s="511" t="str">
        <f t="shared" si="24"/>
        <v>N/A</v>
      </c>
      <c r="BB37" s="511"/>
      <c r="BC37" s="511" t="str">
        <f t="shared" si="24"/>
        <v>N/A</v>
      </c>
      <c r="BD37" s="511"/>
      <c r="BE37" s="511" t="str">
        <f t="shared" si="24"/>
        <v>N/A</v>
      </c>
      <c r="BF37" s="511"/>
      <c r="BG37" s="511" t="str">
        <f t="shared" si="24"/>
        <v>N/A</v>
      </c>
      <c r="BH37" s="511"/>
      <c r="BI37" s="511" t="str">
        <f t="shared" si="24"/>
        <v>N/A</v>
      </c>
      <c r="BJ37" s="511"/>
      <c r="BK37" s="511" t="str">
        <f t="shared" si="24"/>
        <v>N/A</v>
      </c>
      <c r="BL37" s="511"/>
      <c r="BM37" s="511" t="str">
        <f t="shared" si="24"/>
        <v>N/A</v>
      </c>
      <c r="BN37" s="511"/>
      <c r="BO37" s="511" t="str">
        <f t="shared" si="24"/>
        <v>N/A</v>
      </c>
      <c r="BP37" s="511"/>
      <c r="BQ37" s="511" t="str">
        <f t="shared" si="24"/>
        <v>N/A</v>
      </c>
      <c r="BR37" s="511"/>
      <c r="BS37" s="511" t="str">
        <f t="shared" si="24"/>
        <v>N/A</v>
      </c>
      <c r="BT37" s="511"/>
      <c r="BU37" s="511" t="str">
        <f t="shared" si="24"/>
        <v>N/A</v>
      </c>
      <c r="BV37" s="511"/>
      <c r="BW37" s="511" t="str">
        <f t="shared" si="24"/>
        <v>N/A</v>
      </c>
      <c r="BX37" s="511"/>
      <c r="BY37" s="511" t="str">
        <f t="shared" si="24"/>
        <v>N/A</v>
      </c>
      <c r="BZ37" s="511"/>
      <c r="CA37" s="511" t="str">
        <f t="shared" si="24"/>
        <v>N/A</v>
      </c>
      <c r="CB37" s="511"/>
      <c r="CC37" s="511" t="str">
        <f t="shared" si="24"/>
        <v>N/A</v>
      </c>
      <c r="CD37" s="511"/>
      <c r="CE37" s="511" t="str">
        <f t="shared" si="24"/>
        <v>N/A</v>
      </c>
      <c r="CF37" s="511"/>
      <c r="CG37" s="511" t="str">
        <f t="shared" si="24"/>
        <v>N/A</v>
      </c>
      <c r="CH37" s="389"/>
    </row>
    <row r="38" spans="2:97" ht="21.75" customHeight="1" x14ac:dyDescent="0.2">
      <c r="C38" s="97"/>
      <c r="D38" s="828"/>
      <c r="E38" s="828"/>
      <c r="F38" s="828"/>
      <c r="G38" s="828"/>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8"/>
      <c r="AK38" s="828"/>
      <c r="AL38" s="828"/>
      <c r="AM38" s="828"/>
      <c r="AN38" s="828"/>
      <c r="AO38" s="828"/>
      <c r="AP38" s="828"/>
      <c r="AQ38" s="828"/>
      <c r="AR38" s="828"/>
      <c r="AS38" s="282"/>
      <c r="AT38" s="585">
        <v>20</v>
      </c>
      <c r="AU38" s="584" t="s">
        <v>247</v>
      </c>
      <c r="AV38" s="386" t="s">
        <v>126</v>
      </c>
      <c r="AW38" s="511">
        <f>F15+F16+F17+F19+F21</f>
        <v>0</v>
      </c>
      <c r="AX38" s="511"/>
      <c r="AY38" s="511">
        <f t="shared" ref="AY38:CA38" si="25">H15+H16+H17+H19+H21</f>
        <v>0</v>
      </c>
      <c r="AZ38" s="511"/>
      <c r="BA38" s="511">
        <f t="shared" si="25"/>
        <v>0</v>
      </c>
      <c r="BB38" s="511"/>
      <c r="BC38" s="511">
        <f t="shared" si="25"/>
        <v>0</v>
      </c>
      <c r="BD38" s="511"/>
      <c r="BE38" s="511">
        <f t="shared" si="25"/>
        <v>0</v>
      </c>
      <c r="BF38" s="511"/>
      <c r="BG38" s="511">
        <f t="shared" si="25"/>
        <v>0</v>
      </c>
      <c r="BH38" s="511"/>
      <c r="BI38" s="511">
        <f t="shared" si="25"/>
        <v>0</v>
      </c>
      <c r="BJ38" s="511"/>
      <c r="BK38" s="511">
        <f t="shared" si="25"/>
        <v>0</v>
      </c>
      <c r="BL38" s="511"/>
      <c r="BM38" s="511">
        <f t="shared" si="25"/>
        <v>0</v>
      </c>
      <c r="BN38" s="511"/>
      <c r="BO38" s="511">
        <f t="shared" si="25"/>
        <v>0</v>
      </c>
      <c r="BP38" s="511"/>
      <c r="BQ38" s="511">
        <f t="shared" si="25"/>
        <v>0</v>
      </c>
      <c r="BR38" s="511"/>
      <c r="BS38" s="511">
        <f t="shared" si="25"/>
        <v>0</v>
      </c>
      <c r="BT38" s="511"/>
      <c r="BU38" s="511">
        <f t="shared" si="25"/>
        <v>0</v>
      </c>
      <c r="BV38" s="511"/>
      <c r="BW38" s="511">
        <f t="shared" si="25"/>
        <v>0</v>
      </c>
      <c r="BX38" s="511"/>
      <c r="BY38" s="511">
        <f t="shared" si="25"/>
        <v>0</v>
      </c>
      <c r="BZ38" s="511"/>
      <c r="CA38" s="511">
        <f t="shared" si="25"/>
        <v>0</v>
      </c>
      <c r="CB38" s="389"/>
      <c r="CC38" s="511">
        <f>AL15+AL16+AL17+AL19+AL21</f>
        <v>0</v>
      </c>
      <c r="CD38" s="511"/>
      <c r="CE38" s="511">
        <f>AN15+AN16+AN17+AN19+AN21</f>
        <v>0</v>
      </c>
      <c r="CF38" s="511"/>
      <c r="CG38" s="511">
        <f>AP15+AP16+AP17+AP19+AP21</f>
        <v>0</v>
      </c>
      <c r="CH38" s="389"/>
    </row>
    <row r="39" spans="2:97" ht="16.5" customHeight="1" x14ac:dyDescent="0.2">
      <c r="C39" s="97"/>
      <c r="D39" s="828"/>
      <c r="E39" s="828"/>
      <c r="F39" s="828"/>
      <c r="G39" s="828"/>
      <c r="H39" s="828"/>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8"/>
      <c r="AK39" s="828"/>
      <c r="AL39" s="828"/>
      <c r="AM39" s="828"/>
      <c r="AN39" s="828"/>
      <c r="AO39" s="828"/>
      <c r="AP39" s="828"/>
      <c r="AQ39" s="828"/>
      <c r="AR39" s="828"/>
      <c r="AS39" s="282"/>
      <c r="AT39" s="557" t="s">
        <v>223</v>
      </c>
      <c r="AU39" s="584" t="s">
        <v>248</v>
      </c>
      <c r="AV39" s="386"/>
      <c r="AW39" s="511" t="str">
        <f>IF(OR(ISBLANK(F15),ISBLANK(F16),ISBLANK(F17),ISBLANK(F19),ISBLANK(F21)),"N/A",IF(AW35&gt;=AW38,"ok","&lt;&gt;"))</f>
        <v>N/A</v>
      </c>
      <c r="AX39" s="511"/>
      <c r="AY39" s="511" t="str">
        <f t="shared" ref="AY39:CG39" si="26">IF(OR(ISBLANK(H15),ISBLANK(H16),ISBLANK(H17),ISBLANK(H19),ISBLANK(H21)),"N/A",IF(AY35&gt;=AY38,"ok","&lt;&gt;"))</f>
        <v>N/A</v>
      </c>
      <c r="AZ39" s="511"/>
      <c r="BA39" s="511" t="str">
        <f t="shared" si="26"/>
        <v>N/A</v>
      </c>
      <c r="BB39" s="511"/>
      <c r="BC39" s="511" t="str">
        <f t="shared" si="26"/>
        <v>N/A</v>
      </c>
      <c r="BD39" s="511"/>
      <c r="BE39" s="511" t="str">
        <f t="shared" si="26"/>
        <v>N/A</v>
      </c>
      <c r="BF39" s="511"/>
      <c r="BG39" s="511" t="str">
        <f t="shared" si="26"/>
        <v>N/A</v>
      </c>
      <c r="BH39" s="511"/>
      <c r="BI39" s="511" t="str">
        <f t="shared" si="26"/>
        <v>N/A</v>
      </c>
      <c r="BJ39" s="511"/>
      <c r="BK39" s="511" t="str">
        <f t="shared" si="26"/>
        <v>N/A</v>
      </c>
      <c r="BL39" s="511"/>
      <c r="BM39" s="511" t="str">
        <f t="shared" si="26"/>
        <v>N/A</v>
      </c>
      <c r="BN39" s="511"/>
      <c r="BO39" s="511" t="str">
        <f t="shared" si="26"/>
        <v>N/A</v>
      </c>
      <c r="BP39" s="511"/>
      <c r="BQ39" s="511" t="str">
        <f t="shared" si="26"/>
        <v>N/A</v>
      </c>
      <c r="BR39" s="511"/>
      <c r="BS39" s="511" t="str">
        <f t="shared" si="26"/>
        <v>N/A</v>
      </c>
      <c r="BT39" s="511"/>
      <c r="BU39" s="511" t="str">
        <f t="shared" si="26"/>
        <v>N/A</v>
      </c>
      <c r="BV39" s="511"/>
      <c r="BW39" s="511" t="str">
        <f t="shared" si="26"/>
        <v>N/A</v>
      </c>
      <c r="BX39" s="511"/>
      <c r="BY39" s="511" t="str">
        <f t="shared" si="26"/>
        <v>N/A</v>
      </c>
      <c r="BZ39" s="511"/>
      <c r="CA39" s="511" t="str">
        <f t="shared" si="26"/>
        <v>N/A</v>
      </c>
      <c r="CB39" s="511"/>
      <c r="CC39" s="511" t="str">
        <f t="shared" si="26"/>
        <v>N/A</v>
      </c>
      <c r="CD39" s="511"/>
      <c r="CE39" s="511" t="str">
        <f t="shared" si="26"/>
        <v>N/A</v>
      </c>
      <c r="CF39" s="511"/>
      <c r="CG39" s="511" t="str">
        <f t="shared" si="26"/>
        <v>N/A</v>
      </c>
      <c r="CH39" s="389"/>
    </row>
    <row r="40" spans="2:97" ht="16.5" customHeight="1" x14ac:dyDescent="0.2">
      <c r="C40" s="97"/>
      <c r="D40" s="828"/>
      <c r="E40" s="828"/>
      <c r="F40" s="828"/>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c r="AH40" s="828"/>
      <c r="AI40" s="828"/>
      <c r="AJ40" s="828"/>
      <c r="AK40" s="828"/>
      <c r="AL40" s="828"/>
      <c r="AM40" s="828"/>
      <c r="AN40" s="828"/>
      <c r="AO40" s="828"/>
      <c r="AP40" s="828"/>
      <c r="AQ40" s="828"/>
      <c r="AR40" s="828"/>
      <c r="AS40" s="282"/>
      <c r="AT40" s="586" t="s">
        <v>223</v>
      </c>
      <c r="AU40" s="587" t="s">
        <v>249</v>
      </c>
      <c r="AV40" s="588"/>
      <c r="AW40" s="589" t="str">
        <f>IF(OR(ISBLANK(F23),ISBLANK(F24),ISBLANK(F25)),"N/A",IF(F23&lt;F25,"&lt;&gt;",IF(F23&gt;F24,"&lt;&gt;","ok")))</f>
        <v>N/A</v>
      </c>
      <c r="AX40" s="589"/>
      <c r="AY40" s="589" t="str">
        <f>IF(OR(ISBLANK(H23),ISBLANK(H24),ISBLANK(H25)),"N/A",IF(H23&lt;H25,"&lt;&gt;",IF(H23&gt;H24,"&lt;&gt;","ok")))</f>
        <v>N/A</v>
      </c>
      <c r="AZ40" s="589"/>
      <c r="BA40" s="589" t="str">
        <f>IF(OR(ISBLANK(J23),ISBLANK(J24),ISBLANK(J25)),"N/A",IF(J23&lt;J25,"&lt;&gt;",IF(J23&gt;J24,"&lt;&gt;","ok")))</f>
        <v>N/A</v>
      </c>
      <c r="BB40" s="589"/>
      <c r="BC40" s="589" t="str">
        <f>IF(OR(ISBLANK(L23),ISBLANK(L24),ISBLANK(L25)),"N/A",IF(L23&lt;L25,"&lt;&gt;",IF(L23&gt;L24,"&lt;&gt;","ok")))</f>
        <v>N/A</v>
      </c>
      <c r="BD40" s="589"/>
      <c r="BE40" s="589" t="str">
        <f>IF(OR(ISBLANK(N23),ISBLANK(N24),ISBLANK(N25)),"N/A",IF(N23&lt;N25,"&lt;&gt;",IF(N23&gt;N24,"&lt;&gt;","ok")))</f>
        <v>N/A</v>
      </c>
      <c r="BF40" s="589"/>
      <c r="BG40" s="589" t="str">
        <f>IF(OR(ISBLANK(P23),ISBLANK(P24),ISBLANK(P25)),"N/A",IF(P23&lt;P25,"&lt;&gt;",IF(P23&gt;P24,"&lt;&gt;","ok")))</f>
        <v>N/A</v>
      </c>
      <c r="BH40" s="589"/>
      <c r="BI40" s="589" t="str">
        <f>IF(OR(ISBLANK(R23),ISBLANK(R24),ISBLANK(R25)),"N/A",IF(R23&lt;R25,"&lt;&gt;",IF(R23&gt;R24,"&lt;&gt;","ok")))</f>
        <v>N/A</v>
      </c>
      <c r="BJ40" s="589"/>
      <c r="BK40" s="589" t="str">
        <f>IF(OR(ISBLANK(T23),ISBLANK(T24),ISBLANK(T25)),"N/A",IF(T23&lt;T25,"&lt;&gt;",IF(T23&gt;T24,"&lt;&gt;","ok")))</f>
        <v>N/A</v>
      </c>
      <c r="BL40" s="589"/>
      <c r="BM40" s="589" t="str">
        <f>IF(OR(ISBLANK(V23),ISBLANK(V24),ISBLANK(V25)),"N/A",IF(V23&lt;V25,"&lt;&gt;",IF(V23&gt;V24,"&lt;&gt;","ok")))</f>
        <v>N/A</v>
      </c>
      <c r="BN40" s="589"/>
      <c r="BO40" s="589" t="str">
        <f>IF(OR(ISBLANK(X23),ISBLANK(X24),ISBLANK(X25)),"N/A",IF(X23&lt;X25,"&lt;&gt;",IF(X23&gt;X24,"&lt;&gt;","ok")))</f>
        <v>N/A</v>
      </c>
      <c r="BP40" s="589"/>
      <c r="BQ40" s="589" t="str">
        <f>IF(OR(ISBLANK(Z23),ISBLANK(Z24),ISBLANK(Z25)),"N/A",IF(Z23&lt;Z25,"&lt;&gt;",IF(Z23&gt;Z24,"&lt;&gt;","ok")))</f>
        <v>N/A</v>
      </c>
      <c r="BR40" s="589"/>
      <c r="BS40" s="589" t="str">
        <f>IF(OR(ISBLANK(AB23),ISBLANK(AB24),ISBLANK(AB25)),"N/A",IF(AB23&lt;AB25,"&lt;&gt;",IF(AB23&gt;AB24,"&lt;&gt;","ok")))</f>
        <v>N/A</v>
      </c>
      <c r="BT40" s="589"/>
      <c r="BU40" s="589" t="str">
        <f>IF(OR(ISBLANK(AD23),ISBLANK(AD24),ISBLANK(AD25)),"N/A",IF(AD23&lt;AD25,"&lt;&gt;",IF(AD23&gt;AD24,"&lt;&gt;","ok")))</f>
        <v>N/A</v>
      </c>
      <c r="BV40" s="589"/>
      <c r="BW40" s="589" t="str">
        <f>IF(OR(ISBLANK(AF23),ISBLANK(AF24),ISBLANK(AF25)),"N/A",IF(AF23&lt;AF25,"&lt;&gt;",IF(AF23&gt;AF24,"&lt;&gt;","ok")))</f>
        <v>N/A</v>
      </c>
      <c r="BX40" s="589"/>
      <c r="BY40" s="589" t="str">
        <f>IF(OR(ISBLANK(AH23),ISBLANK(AH24),ISBLANK(AH25)),"N/A",IF(AH23&lt;AH25,"&lt;&gt;",IF(AH23&gt;AH24,"&lt;&gt;","ok")))</f>
        <v>N/A</v>
      </c>
      <c r="BZ40" s="589"/>
      <c r="CA40" s="589" t="str">
        <f>IF(OR(ISBLANK(AJ23),ISBLANK(AJ24),ISBLANK(AJ25)),"N/A",IF(AJ23&lt;AJ25,"&lt;&gt;",IF(AJ23&gt;AJ24,"&lt;&gt;","ok")))</f>
        <v>N/A</v>
      </c>
      <c r="CB40" s="589"/>
      <c r="CC40" s="589" t="str">
        <f>IF(OR(ISBLANK(AL23),ISBLANK(AL24),ISBLANK(AL25)),"N/A",IF(AL23&lt;AL25,"&lt;&gt;",IF(AL23&gt;AL24,"&lt;&gt;","ok")))</f>
        <v>N/A</v>
      </c>
      <c r="CD40" s="589"/>
      <c r="CE40" s="589" t="str">
        <f>IF(OR(ISBLANK(AN23),ISBLANK(AN24),ISBLANK(AN25)),"N/A",IF(AN23&lt;AN25,"&lt;&gt;",IF(AN23&gt;AN24,"&lt;&gt;","ok")))</f>
        <v>N/A</v>
      </c>
      <c r="CF40" s="589"/>
      <c r="CG40" s="589" t="str">
        <f>IF(OR(ISBLANK(AP23),ISBLANK(AP24),ISBLANK(AP25)),"N/A",IF(AP23&lt;AP25,"&lt;&gt;",IF(AP23&gt;AP24,"&lt;&gt;","ok")))</f>
        <v>N/A</v>
      </c>
      <c r="CH40" s="589"/>
    </row>
    <row r="41" spans="2:97" ht="16.5" customHeight="1" x14ac:dyDescent="0.2">
      <c r="C41" s="97"/>
      <c r="D41" s="828"/>
      <c r="E41" s="828"/>
      <c r="F41" s="828"/>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c r="AH41" s="828"/>
      <c r="AI41" s="828"/>
      <c r="AJ41" s="828"/>
      <c r="AK41" s="828"/>
      <c r="AL41" s="828"/>
      <c r="AM41" s="828"/>
      <c r="AN41" s="828"/>
      <c r="AO41" s="828"/>
      <c r="AP41" s="828"/>
      <c r="AQ41" s="828"/>
      <c r="AR41" s="828"/>
      <c r="AS41" s="282"/>
      <c r="AT41" s="479"/>
      <c r="AU41" s="480"/>
      <c r="AV41" s="335"/>
      <c r="AW41" s="337"/>
      <c r="AX41" s="336"/>
      <c r="AY41" s="337"/>
      <c r="AZ41" s="336"/>
      <c r="BA41" s="337"/>
      <c r="BB41" s="336"/>
      <c r="BC41" s="337"/>
      <c r="BD41" s="336"/>
      <c r="BE41" s="337"/>
      <c r="BF41" s="336"/>
      <c r="BG41" s="337"/>
      <c r="BH41" s="336"/>
      <c r="BI41" s="337"/>
      <c r="BJ41" s="336"/>
      <c r="BK41" s="337"/>
      <c r="BL41" s="336"/>
      <c r="BM41" s="337"/>
      <c r="BN41" s="336"/>
      <c r="BO41" s="337"/>
      <c r="BP41" s="336"/>
      <c r="BQ41" s="337"/>
      <c r="BR41" s="336"/>
      <c r="BS41" s="337"/>
      <c r="BT41" s="336"/>
      <c r="BU41" s="337"/>
      <c r="BV41" s="336"/>
      <c r="BW41" s="337"/>
      <c r="BX41" s="336"/>
      <c r="BY41" s="328"/>
      <c r="BZ41" s="328"/>
      <c r="CA41" s="328"/>
      <c r="CB41" s="328"/>
      <c r="CC41" s="337"/>
      <c r="CD41" s="336"/>
      <c r="CE41" s="328"/>
      <c r="CF41" s="328"/>
      <c r="CG41" s="328"/>
      <c r="CH41" s="328"/>
    </row>
    <row r="42" spans="2:97" ht="22.5" customHeight="1" x14ac:dyDescent="0.2">
      <c r="C42" s="97"/>
      <c r="D42" s="828"/>
      <c r="E42" s="828"/>
      <c r="F42" s="828"/>
      <c r="G42" s="828"/>
      <c r="H42" s="828"/>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828"/>
      <c r="AM42" s="828"/>
      <c r="AN42" s="828"/>
      <c r="AO42" s="828"/>
      <c r="AP42" s="828"/>
      <c r="AQ42" s="828"/>
      <c r="AR42" s="828"/>
      <c r="AS42" s="282"/>
      <c r="AT42" s="479" t="s">
        <v>211</v>
      </c>
      <c r="AU42" s="607" t="s">
        <v>212</v>
      </c>
      <c r="AV42" s="335"/>
      <c r="AW42" s="422"/>
      <c r="AX42" s="340"/>
      <c r="AY42" s="422"/>
      <c r="AZ42" s="340"/>
      <c r="BA42" s="422"/>
      <c r="BB42" s="340"/>
      <c r="BC42" s="422"/>
      <c r="BD42" s="340"/>
      <c r="BE42" s="422"/>
      <c r="BF42" s="340"/>
      <c r="BG42" s="422"/>
      <c r="BH42" s="340"/>
      <c r="BI42" s="422"/>
      <c r="BJ42" s="340"/>
      <c r="BK42" s="422"/>
      <c r="BL42" s="340"/>
      <c r="BM42" s="422"/>
      <c r="BN42" s="340"/>
      <c r="BO42" s="422"/>
      <c r="BP42" s="340"/>
      <c r="BQ42" s="422"/>
      <c r="BR42" s="340"/>
      <c r="BS42" s="422"/>
      <c r="BT42" s="340"/>
      <c r="BU42" s="422"/>
      <c r="BV42" s="340"/>
      <c r="BW42" s="422"/>
      <c r="BX42" s="340"/>
      <c r="BY42" s="328"/>
      <c r="BZ42" s="328"/>
      <c r="CA42" s="328"/>
      <c r="CB42" s="423"/>
      <c r="CC42" s="422"/>
      <c r="CD42" s="340"/>
      <c r="CE42" s="328"/>
      <c r="CF42" s="328"/>
      <c r="CG42" s="328"/>
      <c r="CH42" s="423"/>
      <c r="CI42" s="2"/>
      <c r="CJ42" s="2"/>
      <c r="CK42" s="2"/>
      <c r="CL42" s="2"/>
      <c r="CM42" s="2"/>
      <c r="CN42" s="2"/>
      <c r="CO42" s="2"/>
      <c r="CP42" s="2"/>
    </row>
    <row r="43" spans="2:97" ht="16.5" customHeight="1" x14ac:dyDescent="0.2">
      <c r="C43" s="97"/>
      <c r="D43" s="828"/>
      <c r="E43" s="828"/>
      <c r="F43" s="828"/>
      <c r="G43" s="828"/>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828"/>
      <c r="AM43" s="828"/>
      <c r="AN43" s="828"/>
      <c r="AO43" s="828"/>
      <c r="AP43" s="828"/>
      <c r="AQ43" s="828"/>
      <c r="AR43" s="828"/>
      <c r="AS43" s="282"/>
      <c r="AT43" s="479" t="s">
        <v>213</v>
      </c>
      <c r="AU43" s="607" t="s">
        <v>214</v>
      </c>
      <c r="AV43" s="335"/>
      <c r="AW43" s="422"/>
      <c r="AX43" s="392"/>
      <c r="AY43" s="422"/>
      <c r="AZ43" s="392"/>
      <c r="BA43" s="422"/>
      <c r="BB43" s="392"/>
      <c r="BC43" s="422"/>
      <c r="BD43" s="392"/>
      <c r="BE43" s="422"/>
      <c r="BF43" s="392"/>
      <c r="BG43" s="422"/>
      <c r="BH43" s="392"/>
      <c r="BI43" s="422"/>
      <c r="BJ43" s="392"/>
      <c r="BK43" s="422"/>
      <c r="BL43" s="392"/>
      <c r="BM43" s="422"/>
      <c r="BN43" s="392"/>
      <c r="BO43" s="422"/>
      <c r="BP43" s="392"/>
      <c r="BQ43" s="422"/>
      <c r="BR43" s="392"/>
      <c r="BS43" s="422"/>
      <c r="BT43" s="392"/>
      <c r="BU43" s="422"/>
      <c r="BV43" s="392"/>
      <c r="BW43" s="422"/>
      <c r="BX43" s="392"/>
      <c r="BY43" s="328"/>
      <c r="BZ43" s="328"/>
      <c r="CA43" s="328"/>
      <c r="CB43" s="328"/>
      <c r="CC43" s="422"/>
      <c r="CD43" s="392"/>
      <c r="CE43" s="328"/>
      <c r="CF43" s="328"/>
      <c r="CG43" s="328"/>
      <c r="CH43" s="328"/>
      <c r="CI43" s="2"/>
      <c r="CJ43" s="2"/>
      <c r="CK43" s="2"/>
      <c r="CL43" s="2"/>
      <c r="CM43" s="2"/>
      <c r="CN43" s="2"/>
      <c r="CO43" s="2"/>
      <c r="CP43" s="2"/>
    </row>
    <row r="44" spans="2:97" ht="16.5" customHeight="1" x14ac:dyDescent="0.2">
      <c r="C44" s="97"/>
      <c r="D44" s="828"/>
      <c r="E44" s="828"/>
      <c r="F44" s="828"/>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828"/>
      <c r="AN44" s="828"/>
      <c r="AO44" s="828"/>
      <c r="AP44" s="828"/>
      <c r="AQ44" s="828"/>
      <c r="AR44" s="828"/>
      <c r="AS44" s="282"/>
      <c r="AT44" s="481" t="s">
        <v>215</v>
      </c>
      <c r="AU44" s="607" t="s">
        <v>216</v>
      </c>
      <c r="AV44" s="335"/>
      <c r="AW44" s="337"/>
      <c r="AX44" s="336"/>
      <c r="AY44" s="337"/>
      <c r="AZ44" s="336"/>
      <c r="BA44" s="337"/>
      <c r="BB44" s="336"/>
      <c r="BC44" s="337"/>
      <c r="BD44" s="336"/>
      <c r="BE44" s="337"/>
      <c r="BF44" s="336"/>
      <c r="BG44" s="337"/>
      <c r="BH44" s="336"/>
      <c r="BI44" s="337"/>
      <c r="BJ44" s="336"/>
      <c r="BK44" s="337"/>
      <c r="BL44" s="336"/>
      <c r="BM44" s="337"/>
      <c r="BN44" s="336"/>
      <c r="BO44" s="337"/>
      <c r="BP44" s="336"/>
      <c r="BQ44" s="337"/>
      <c r="BR44" s="336"/>
      <c r="BS44" s="337"/>
      <c r="BT44" s="336"/>
      <c r="BU44" s="337"/>
      <c r="BV44" s="336"/>
      <c r="BW44" s="337"/>
      <c r="BX44" s="336"/>
      <c r="BY44" s="328"/>
      <c r="BZ44" s="328"/>
      <c r="CA44" s="328"/>
      <c r="CB44" s="328"/>
      <c r="CC44" s="337"/>
      <c r="CD44" s="336"/>
      <c r="CE44" s="328"/>
      <c r="CF44" s="328"/>
      <c r="CG44" s="328"/>
      <c r="CH44" s="328"/>
      <c r="CI44" s="2"/>
      <c r="CJ44" s="2"/>
      <c r="CK44" s="2"/>
      <c r="CL44" s="2"/>
      <c r="CM44" s="2"/>
      <c r="CN44" s="2"/>
      <c r="CO44" s="2"/>
      <c r="CP44" s="2"/>
    </row>
    <row r="45" spans="2:97" ht="16.5" customHeight="1" x14ac:dyDescent="0.2">
      <c r="C45" s="97"/>
      <c r="D45" s="828"/>
      <c r="E45" s="828"/>
      <c r="F45" s="828"/>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828"/>
      <c r="AM45" s="828"/>
      <c r="AN45" s="828"/>
      <c r="AO45" s="828"/>
      <c r="AP45" s="828"/>
      <c r="AQ45" s="828"/>
      <c r="AR45" s="828"/>
      <c r="AS45" s="282"/>
      <c r="AT45" s="481"/>
      <c r="AU45" s="607"/>
      <c r="AV45" s="335"/>
      <c r="AW45" s="422"/>
      <c r="AX45" s="340"/>
      <c r="AY45" s="422"/>
      <c r="AZ45" s="340"/>
      <c r="BA45" s="422"/>
      <c r="BB45" s="340"/>
      <c r="BC45" s="422"/>
      <c r="BD45" s="340"/>
      <c r="BE45" s="422"/>
      <c r="BF45" s="340"/>
      <c r="BG45" s="422"/>
      <c r="BH45" s="340"/>
      <c r="BI45" s="422"/>
      <c r="BJ45" s="340"/>
      <c r="BK45" s="422"/>
      <c r="BL45" s="340"/>
      <c r="BM45" s="422"/>
      <c r="BN45" s="340"/>
      <c r="BO45" s="422"/>
      <c r="BP45" s="340"/>
      <c r="BQ45" s="422"/>
      <c r="BR45" s="340"/>
      <c r="BS45" s="422"/>
      <c r="BT45" s="340"/>
      <c r="BU45" s="422"/>
      <c r="BV45" s="340"/>
      <c r="BW45" s="422"/>
      <c r="BX45" s="340"/>
      <c r="BY45" s="328"/>
      <c r="BZ45" s="328"/>
      <c r="CA45" s="328"/>
      <c r="CB45" s="328"/>
      <c r="CC45" s="422"/>
      <c r="CD45" s="340"/>
      <c r="CE45" s="328"/>
      <c r="CF45" s="328"/>
      <c r="CG45" s="328"/>
      <c r="CH45" s="328"/>
      <c r="CI45" s="2"/>
      <c r="CJ45" s="2"/>
      <c r="CK45" s="2"/>
      <c r="CL45" s="2"/>
      <c r="CM45" s="2"/>
      <c r="CN45" s="2"/>
      <c r="CO45" s="2"/>
      <c r="CP45" s="2"/>
    </row>
    <row r="46" spans="2:97" ht="16.5" customHeight="1" x14ac:dyDescent="0.2">
      <c r="C46" s="97"/>
      <c r="D46" s="828"/>
      <c r="E46" s="828"/>
      <c r="F46" s="828"/>
      <c r="G46" s="828"/>
      <c r="H46" s="828"/>
      <c r="I46" s="828"/>
      <c r="J46" s="828"/>
      <c r="K46" s="828"/>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282"/>
      <c r="AT46" s="328"/>
      <c r="AU46" s="866"/>
      <c r="AV46" s="866"/>
      <c r="AW46" s="866"/>
      <c r="AX46" s="866"/>
      <c r="AY46" s="866"/>
      <c r="AZ46" s="866"/>
      <c r="BA46" s="866"/>
      <c r="BB46" s="866"/>
      <c r="BC46" s="866"/>
      <c r="BD46" s="866"/>
      <c r="BE46" s="866"/>
      <c r="BF46" s="866"/>
      <c r="BG46" s="866"/>
      <c r="BH46" s="866"/>
      <c r="BI46" s="866"/>
      <c r="BJ46" s="866"/>
      <c r="BK46" s="866"/>
      <c r="BL46" s="866"/>
      <c r="BM46" s="866"/>
      <c r="BN46" s="866"/>
      <c r="BO46" s="866"/>
      <c r="BP46" s="866"/>
      <c r="BQ46" s="866"/>
      <c r="BR46" s="866"/>
      <c r="BS46" s="866"/>
      <c r="BT46" s="866"/>
      <c r="BU46" s="866"/>
      <c r="BV46" s="866"/>
      <c r="BW46" s="866"/>
      <c r="BX46" s="866"/>
      <c r="BY46" s="866"/>
      <c r="BZ46" s="328"/>
      <c r="CA46" s="328"/>
      <c r="CB46" s="328"/>
      <c r="CC46" s="328"/>
      <c r="CD46" s="328"/>
      <c r="CE46" s="328"/>
      <c r="CF46" s="328"/>
      <c r="CG46" s="328"/>
      <c r="CH46" s="328"/>
      <c r="CI46" s="2"/>
      <c r="CJ46" s="2"/>
      <c r="CK46" s="2"/>
      <c r="CL46" s="2"/>
      <c r="CM46" s="2"/>
      <c r="CN46" s="2"/>
      <c r="CO46" s="2"/>
      <c r="CP46" s="2"/>
    </row>
    <row r="47" spans="2:97" ht="16.5" customHeight="1" x14ac:dyDescent="0.2">
      <c r="C47" s="97"/>
      <c r="D47" s="828"/>
      <c r="E47" s="828"/>
      <c r="F47" s="828"/>
      <c r="G47" s="828"/>
      <c r="H47" s="828"/>
      <c r="I47" s="828"/>
      <c r="J47" s="828"/>
      <c r="K47" s="828"/>
      <c r="L47" s="828"/>
      <c r="M47" s="828"/>
      <c r="N47" s="828"/>
      <c r="O47" s="828"/>
      <c r="P47" s="828"/>
      <c r="Q47" s="828"/>
      <c r="R47" s="828"/>
      <c r="S47" s="828"/>
      <c r="T47" s="828"/>
      <c r="U47" s="828"/>
      <c r="V47" s="828"/>
      <c r="W47" s="828"/>
      <c r="X47" s="828"/>
      <c r="Y47" s="828"/>
      <c r="Z47" s="828"/>
      <c r="AA47" s="828"/>
      <c r="AB47" s="828"/>
      <c r="AC47" s="828"/>
      <c r="AD47" s="828"/>
      <c r="AE47" s="828"/>
      <c r="AF47" s="828"/>
      <c r="AG47" s="828"/>
      <c r="AH47" s="828"/>
      <c r="AI47" s="828"/>
      <c r="AJ47" s="828"/>
      <c r="AK47" s="828"/>
      <c r="AL47" s="828"/>
      <c r="AM47" s="828"/>
      <c r="AN47" s="828"/>
      <c r="AO47" s="828"/>
      <c r="AP47" s="828"/>
      <c r="AQ47" s="828"/>
      <c r="AR47" s="828"/>
      <c r="AS47" s="282"/>
      <c r="AT47" s="328"/>
      <c r="AU47" s="866"/>
      <c r="AV47" s="866"/>
      <c r="AW47" s="866"/>
      <c r="AX47" s="866"/>
      <c r="AY47" s="866"/>
      <c r="AZ47" s="866"/>
      <c r="BA47" s="866"/>
      <c r="BB47" s="866"/>
      <c r="BC47" s="866"/>
      <c r="BD47" s="866"/>
      <c r="BE47" s="866"/>
      <c r="BF47" s="866"/>
      <c r="BG47" s="866"/>
      <c r="BH47" s="866"/>
      <c r="BI47" s="866"/>
      <c r="BJ47" s="866"/>
      <c r="BK47" s="866"/>
      <c r="BL47" s="866"/>
      <c r="BM47" s="866"/>
      <c r="BN47" s="866"/>
      <c r="BO47" s="866"/>
      <c r="BP47" s="866"/>
      <c r="BQ47" s="866"/>
      <c r="BR47" s="866"/>
      <c r="BS47" s="866"/>
      <c r="BT47" s="866"/>
      <c r="BU47" s="866"/>
      <c r="BV47" s="866"/>
      <c r="BW47" s="866"/>
      <c r="BX47" s="866"/>
      <c r="BY47" s="866"/>
      <c r="BZ47" s="328"/>
      <c r="CA47" s="328"/>
      <c r="CB47" s="328"/>
      <c r="CC47" s="328"/>
      <c r="CD47" s="328"/>
      <c r="CE47" s="328"/>
      <c r="CF47" s="328"/>
      <c r="CG47" s="328"/>
      <c r="CH47" s="328"/>
      <c r="CI47" s="2"/>
      <c r="CJ47" s="2"/>
      <c r="CK47" s="2"/>
      <c r="CL47" s="2"/>
      <c r="CM47" s="2"/>
      <c r="CN47" s="2"/>
      <c r="CO47" s="2"/>
      <c r="CP47" s="2"/>
    </row>
    <row r="48" spans="2:97" ht="16.5" customHeight="1" x14ac:dyDescent="0.2">
      <c r="C48" s="97"/>
      <c r="D48" s="828"/>
      <c r="E48" s="828"/>
      <c r="F48" s="828"/>
      <c r="G48" s="828"/>
      <c r="H48" s="828"/>
      <c r="I48" s="828"/>
      <c r="J48" s="828"/>
      <c r="K48" s="828"/>
      <c r="L48" s="828"/>
      <c r="M48" s="828"/>
      <c r="N48" s="828"/>
      <c r="O48" s="828"/>
      <c r="P48" s="828"/>
      <c r="Q48" s="828"/>
      <c r="R48" s="828"/>
      <c r="S48" s="828"/>
      <c r="T48" s="828"/>
      <c r="U48" s="828"/>
      <c r="V48" s="828"/>
      <c r="W48" s="828"/>
      <c r="X48" s="828"/>
      <c r="Y48" s="828"/>
      <c r="Z48" s="828"/>
      <c r="AA48" s="828"/>
      <c r="AB48" s="828"/>
      <c r="AC48" s="828"/>
      <c r="AD48" s="828"/>
      <c r="AE48" s="828"/>
      <c r="AF48" s="828"/>
      <c r="AG48" s="828"/>
      <c r="AH48" s="828"/>
      <c r="AI48" s="828"/>
      <c r="AJ48" s="828"/>
      <c r="AK48" s="828"/>
      <c r="AL48" s="828"/>
      <c r="AM48" s="828"/>
      <c r="AN48" s="828"/>
      <c r="AO48" s="828"/>
      <c r="AP48" s="828"/>
      <c r="AQ48" s="828"/>
      <c r="AR48" s="828"/>
      <c r="AS48" s="282"/>
      <c r="AT48" s="328"/>
      <c r="AU48" s="866"/>
      <c r="AV48" s="866"/>
      <c r="AW48" s="866"/>
      <c r="AX48" s="866"/>
      <c r="AY48" s="866"/>
      <c r="AZ48" s="866"/>
      <c r="BA48" s="866"/>
      <c r="BB48" s="866"/>
      <c r="BC48" s="866"/>
      <c r="BD48" s="866"/>
      <c r="BE48" s="866"/>
      <c r="BF48" s="866"/>
      <c r="BG48" s="866"/>
      <c r="BH48" s="866"/>
      <c r="BI48" s="866"/>
      <c r="BJ48" s="866"/>
      <c r="BK48" s="866"/>
      <c r="BL48" s="866"/>
      <c r="BM48" s="866"/>
      <c r="BN48" s="866"/>
      <c r="BO48" s="866"/>
      <c r="BP48" s="866"/>
      <c r="BQ48" s="866"/>
      <c r="BR48" s="866"/>
      <c r="BS48" s="866"/>
      <c r="BT48" s="866"/>
      <c r="BU48" s="866"/>
      <c r="BV48" s="866"/>
      <c r="BW48" s="866"/>
      <c r="BX48" s="866"/>
      <c r="BY48" s="866"/>
      <c r="BZ48" s="328"/>
      <c r="CA48" s="328"/>
      <c r="CB48" s="328"/>
      <c r="CC48" s="328"/>
      <c r="CD48" s="328"/>
      <c r="CE48" s="328"/>
      <c r="CF48" s="328"/>
      <c r="CG48" s="328"/>
      <c r="CH48" s="328"/>
      <c r="CI48" s="2"/>
      <c r="CJ48" s="2"/>
      <c r="CK48" s="2"/>
      <c r="CL48" s="2"/>
      <c r="CM48" s="2"/>
      <c r="CN48" s="2"/>
      <c r="CO48" s="2"/>
      <c r="CP48" s="2"/>
    </row>
    <row r="49" spans="3:94" ht="16.5" customHeight="1" x14ac:dyDescent="0.2">
      <c r="C49" s="97"/>
      <c r="D49" s="828"/>
      <c r="E49" s="828"/>
      <c r="F49" s="828"/>
      <c r="G49" s="828"/>
      <c r="H49" s="828"/>
      <c r="I49" s="828"/>
      <c r="J49" s="828"/>
      <c r="K49" s="828"/>
      <c r="L49" s="828"/>
      <c r="M49" s="828"/>
      <c r="N49" s="828"/>
      <c r="O49" s="828"/>
      <c r="P49" s="828"/>
      <c r="Q49" s="828"/>
      <c r="R49" s="828"/>
      <c r="S49" s="828"/>
      <c r="T49" s="828"/>
      <c r="U49" s="828"/>
      <c r="V49" s="828"/>
      <c r="W49" s="828"/>
      <c r="X49" s="828"/>
      <c r="Y49" s="828"/>
      <c r="Z49" s="828"/>
      <c r="AA49" s="828"/>
      <c r="AB49" s="828"/>
      <c r="AC49" s="828"/>
      <c r="AD49" s="828"/>
      <c r="AE49" s="828"/>
      <c r="AF49" s="828"/>
      <c r="AG49" s="828"/>
      <c r="AH49" s="828"/>
      <c r="AI49" s="828"/>
      <c r="AJ49" s="828"/>
      <c r="AK49" s="828"/>
      <c r="AL49" s="828"/>
      <c r="AM49" s="828"/>
      <c r="AN49" s="828"/>
      <c r="AO49" s="828"/>
      <c r="AP49" s="828"/>
      <c r="AQ49" s="828"/>
      <c r="AR49" s="828"/>
      <c r="AS49" s="282"/>
      <c r="AT49" s="328"/>
      <c r="AU49" s="866"/>
      <c r="AV49" s="866"/>
      <c r="AW49" s="866"/>
      <c r="AX49" s="866"/>
      <c r="AY49" s="866"/>
      <c r="AZ49" s="866"/>
      <c r="BA49" s="866"/>
      <c r="BB49" s="866"/>
      <c r="BC49" s="866"/>
      <c r="BD49" s="866"/>
      <c r="BE49" s="866"/>
      <c r="BF49" s="866"/>
      <c r="BG49" s="866"/>
      <c r="BH49" s="866"/>
      <c r="BI49" s="866"/>
      <c r="BJ49" s="866"/>
      <c r="BK49" s="866"/>
      <c r="BL49" s="866"/>
      <c r="BM49" s="866"/>
      <c r="BN49" s="866"/>
      <c r="BO49" s="866"/>
      <c r="BP49" s="866"/>
      <c r="BQ49" s="866"/>
      <c r="BR49" s="866"/>
      <c r="BS49" s="866"/>
      <c r="BT49" s="866"/>
      <c r="BU49" s="866"/>
      <c r="BV49" s="866"/>
      <c r="BW49" s="866"/>
      <c r="BX49" s="866"/>
      <c r="BY49" s="866"/>
      <c r="BZ49" s="328"/>
      <c r="CA49" s="328"/>
      <c r="CB49" s="328"/>
      <c r="CC49" s="328"/>
      <c r="CD49" s="328"/>
      <c r="CE49" s="328"/>
      <c r="CF49" s="328"/>
      <c r="CG49" s="328"/>
      <c r="CH49" s="328"/>
      <c r="CI49" s="2"/>
      <c r="CJ49" s="2"/>
      <c r="CK49" s="2"/>
      <c r="CL49" s="2"/>
      <c r="CM49" s="2"/>
      <c r="CN49" s="2"/>
      <c r="CO49" s="2"/>
      <c r="CP49" s="2"/>
    </row>
    <row r="50" spans="3:94" ht="16.5" customHeight="1" x14ac:dyDescent="0.2">
      <c r="C50" s="97"/>
      <c r="D50" s="828"/>
      <c r="E50" s="828"/>
      <c r="F50" s="828"/>
      <c r="G50" s="828"/>
      <c r="H50" s="828"/>
      <c r="I50" s="828"/>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828"/>
      <c r="AL50" s="828"/>
      <c r="AM50" s="828"/>
      <c r="AN50" s="828"/>
      <c r="AO50" s="828"/>
      <c r="AP50" s="828"/>
      <c r="AQ50" s="828"/>
      <c r="AR50" s="828"/>
      <c r="AS50" s="282"/>
      <c r="AT50" s="328"/>
      <c r="AU50" s="866"/>
      <c r="AV50" s="866"/>
      <c r="AW50" s="866"/>
      <c r="AX50" s="866"/>
      <c r="AY50" s="866"/>
      <c r="AZ50" s="866"/>
      <c r="BA50" s="866"/>
      <c r="BB50" s="866"/>
      <c r="BC50" s="866"/>
      <c r="BD50" s="866"/>
      <c r="BE50" s="866"/>
      <c r="BF50" s="866"/>
      <c r="BG50" s="866"/>
      <c r="BH50" s="866"/>
      <c r="BI50" s="866"/>
      <c r="BJ50" s="866"/>
      <c r="BK50" s="866"/>
      <c r="BL50" s="866"/>
      <c r="BM50" s="866"/>
      <c r="BN50" s="866"/>
      <c r="BO50" s="866"/>
      <c r="BP50" s="866"/>
      <c r="BQ50" s="866"/>
      <c r="BR50" s="866"/>
      <c r="BS50" s="866"/>
      <c r="BT50" s="866"/>
      <c r="BU50" s="866"/>
      <c r="BV50" s="866"/>
      <c r="BW50" s="866"/>
      <c r="BX50" s="866"/>
      <c r="BY50" s="866"/>
      <c r="BZ50" s="328"/>
      <c r="CA50" s="328"/>
      <c r="CB50" s="328"/>
      <c r="CC50" s="328"/>
      <c r="CD50" s="328"/>
      <c r="CE50" s="328"/>
      <c r="CF50" s="328"/>
      <c r="CG50" s="328"/>
      <c r="CH50" s="328"/>
      <c r="CI50" s="2"/>
      <c r="CJ50" s="2"/>
      <c r="CK50" s="2"/>
      <c r="CL50" s="2"/>
      <c r="CM50" s="2"/>
      <c r="CN50" s="2"/>
      <c r="CO50" s="2"/>
      <c r="CP50" s="2"/>
    </row>
    <row r="51" spans="3:94" ht="16.5" customHeight="1" x14ac:dyDescent="0.2">
      <c r="C51" s="97"/>
      <c r="D51" s="828"/>
      <c r="E51" s="828"/>
      <c r="F51" s="828"/>
      <c r="G51" s="828"/>
      <c r="H51" s="828"/>
      <c r="I51" s="828"/>
      <c r="J51" s="828"/>
      <c r="K51" s="828"/>
      <c r="L51" s="828"/>
      <c r="M51" s="828"/>
      <c r="N51" s="828"/>
      <c r="O51" s="828"/>
      <c r="P51" s="828"/>
      <c r="Q51" s="828"/>
      <c r="R51" s="828"/>
      <c r="S51" s="828"/>
      <c r="T51" s="828"/>
      <c r="U51" s="828"/>
      <c r="V51" s="828"/>
      <c r="W51" s="828"/>
      <c r="X51" s="828"/>
      <c r="Y51" s="828"/>
      <c r="Z51" s="828"/>
      <c r="AA51" s="828"/>
      <c r="AB51" s="828"/>
      <c r="AC51" s="828"/>
      <c r="AD51" s="828"/>
      <c r="AE51" s="828"/>
      <c r="AF51" s="828"/>
      <c r="AG51" s="828"/>
      <c r="AH51" s="828"/>
      <c r="AI51" s="828"/>
      <c r="AJ51" s="828"/>
      <c r="AK51" s="828"/>
      <c r="AL51" s="828"/>
      <c r="AM51" s="828"/>
      <c r="AN51" s="828"/>
      <c r="AO51" s="828"/>
      <c r="AP51" s="828"/>
      <c r="AQ51" s="828"/>
      <c r="AR51" s="828"/>
      <c r="AS51" s="282"/>
      <c r="AT51" s="328"/>
      <c r="AU51" s="866"/>
      <c r="AV51" s="866"/>
      <c r="AW51" s="866"/>
      <c r="AX51" s="866"/>
      <c r="AY51" s="866"/>
      <c r="AZ51" s="866"/>
      <c r="BA51" s="866"/>
      <c r="BB51" s="866"/>
      <c r="BC51" s="866"/>
      <c r="BD51" s="866"/>
      <c r="BE51" s="866"/>
      <c r="BF51" s="866"/>
      <c r="BG51" s="866"/>
      <c r="BH51" s="866"/>
      <c r="BI51" s="866"/>
      <c r="BJ51" s="866"/>
      <c r="BK51" s="866"/>
      <c r="BL51" s="866"/>
      <c r="BM51" s="866"/>
      <c r="BN51" s="866"/>
      <c r="BO51" s="866"/>
      <c r="BP51" s="866"/>
      <c r="BQ51" s="866"/>
      <c r="BR51" s="866"/>
      <c r="BS51" s="866"/>
      <c r="BT51" s="866"/>
      <c r="BU51" s="866"/>
      <c r="BV51" s="866"/>
      <c r="BW51" s="866"/>
      <c r="BX51" s="866"/>
      <c r="BY51" s="866"/>
      <c r="BZ51" s="328"/>
      <c r="CA51" s="328"/>
      <c r="CB51" s="328"/>
      <c r="CC51" s="328"/>
      <c r="CD51" s="328"/>
      <c r="CE51" s="328"/>
      <c r="CF51" s="328"/>
      <c r="CG51" s="328"/>
      <c r="CH51" s="328"/>
      <c r="CI51" s="2"/>
      <c r="CJ51" s="2"/>
      <c r="CK51" s="2"/>
      <c r="CL51" s="2"/>
      <c r="CM51" s="2"/>
      <c r="CN51" s="2"/>
      <c r="CO51" s="2"/>
      <c r="CP51" s="2"/>
    </row>
    <row r="52" spans="3:94" ht="16.5" customHeight="1" x14ac:dyDescent="0.2">
      <c r="C52" s="97"/>
      <c r="D52" s="828"/>
      <c r="E52" s="828"/>
      <c r="F52" s="828"/>
      <c r="G52" s="828"/>
      <c r="H52" s="828"/>
      <c r="I52" s="828"/>
      <c r="J52" s="828"/>
      <c r="K52" s="828"/>
      <c r="L52" s="828"/>
      <c r="M52" s="828"/>
      <c r="N52" s="828"/>
      <c r="O52" s="828"/>
      <c r="P52" s="828"/>
      <c r="Q52" s="828"/>
      <c r="R52" s="828"/>
      <c r="S52" s="828"/>
      <c r="T52" s="828"/>
      <c r="U52" s="828"/>
      <c r="V52" s="828"/>
      <c r="W52" s="828"/>
      <c r="X52" s="828"/>
      <c r="Y52" s="828"/>
      <c r="Z52" s="828"/>
      <c r="AA52" s="828"/>
      <c r="AB52" s="828"/>
      <c r="AC52" s="828"/>
      <c r="AD52" s="828"/>
      <c r="AE52" s="828"/>
      <c r="AF52" s="828"/>
      <c r="AG52" s="828"/>
      <c r="AH52" s="828"/>
      <c r="AI52" s="828"/>
      <c r="AJ52" s="828"/>
      <c r="AK52" s="828"/>
      <c r="AL52" s="828"/>
      <c r="AM52" s="828"/>
      <c r="AN52" s="828"/>
      <c r="AO52" s="828"/>
      <c r="AP52" s="828"/>
      <c r="AQ52" s="828"/>
      <c r="AR52" s="828"/>
      <c r="AS52" s="282"/>
      <c r="AT52" s="328"/>
      <c r="AU52" s="866"/>
      <c r="AV52" s="866"/>
      <c r="AW52" s="866"/>
      <c r="AX52" s="866"/>
      <c r="AY52" s="866"/>
      <c r="AZ52" s="866"/>
      <c r="BA52" s="866"/>
      <c r="BB52" s="866"/>
      <c r="BC52" s="866"/>
      <c r="BD52" s="866"/>
      <c r="BE52" s="866"/>
      <c r="BF52" s="866"/>
      <c r="BG52" s="866"/>
      <c r="BH52" s="866"/>
      <c r="BI52" s="866"/>
      <c r="BJ52" s="866"/>
      <c r="BK52" s="866"/>
      <c r="BL52" s="866"/>
      <c r="BM52" s="866"/>
      <c r="BN52" s="866"/>
      <c r="BO52" s="866"/>
      <c r="BP52" s="866"/>
      <c r="BQ52" s="866"/>
      <c r="BR52" s="866"/>
      <c r="BS52" s="866"/>
      <c r="BT52" s="866"/>
      <c r="BU52" s="866"/>
      <c r="BV52" s="866"/>
      <c r="BW52" s="866"/>
      <c r="BX52" s="866"/>
      <c r="BY52" s="866"/>
      <c r="BZ52" s="328"/>
      <c r="CA52" s="328"/>
      <c r="CB52" s="328"/>
      <c r="CC52" s="328"/>
      <c r="CD52" s="328"/>
      <c r="CE52" s="328"/>
      <c r="CF52" s="328"/>
      <c r="CG52" s="328"/>
      <c r="CH52" s="328"/>
      <c r="CI52" s="2"/>
      <c r="CJ52" s="2"/>
      <c r="CK52" s="2"/>
      <c r="CL52" s="2"/>
      <c r="CM52" s="2"/>
      <c r="CN52" s="2"/>
      <c r="CO52" s="2"/>
      <c r="CP52" s="2"/>
    </row>
    <row r="53" spans="3:94" ht="16.5" customHeight="1" x14ac:dyDescent="0.2">
      <c r="C53" s="97"/>
      <c r="D53" s="828"/>
      <c r="E53" s="828"/>
      <c r="F53" s="828"/>
      <c r="G53" s="828"/>
      <c r="H53" s="828"/>
      <c r="I53" s="828"/>
      <c r="J53" s="828"/>
      <c r="K53" s="828"/>
      <c r="L53" s="828"/>
      <c r="M53" s="828"/>
      <c r="N53" s="828"/>
      <c r="O53" s="828"/>
      <c r="P53" s="828"/>
      <c r="Q53" s="828"/>
      <c r="R53" s="828"/>
      <c r="S53" s="828"/>
      <c r="T53" s="828"/>
      <c r="U53" s="828"/>
      <c r="V53" s="828"/>
      <c r="W53" s="828"/>
      <c r="X53" s="828"/>
      <c r="Y53" s="828"/>
      <c r="Z53" s="828"/>
      <c r="AA53" s="828"/>
      <c r="AB53" s="828"/>
      <c r="AC53" s="828"/>
      <c r="AD53" s="828"/>
      <c r="AE53" s="828"/>
      <c r="AF53" s="828"/>
      <c r="AG53" s="828"/>
      <c r="AH53" s="828"/>
      <c r="AI53" s="828"/>
      <c r="AJ53" s="828"/>
      <c r="AK53" s="828"/>
      <c r="AL53" s="828"/>
      <c r="AM53" s="828"/>
      <c r="AN53" s="828"/>
      <c r="AO53" s="828"/>
      <c r="AP53" s="828"/>
      <c r="AQ53" s="828"/>
      <c r="AR53" s="828"/>
      <c r="AS53" s="282"/>
      <c r="AT53" s="328"/>
      <c r="AU53" s="866"/>
      <c r="AV53" s="866"/>
      <c r="AW53" s="866"/>
      <c r="AX53" s="866"/>
      <c r="AY53" s="866"/>
      <c r="AZ53" s="866"/>
      <c r="BA53" s="866"/>
      <c r="BB53" s="866"/>
      <c r="BC53" s="866"/>
      <c r="BD53" s="866"/>
      <c r="BE53" s="866"/>
      <c r="BF53" s="866"/>
      <c r="BG53" s="866"/>
      <c r="BH53" s="866"/>
      <c r="BI53" s="866"/>
      <c r="BJ53" s="866"/>
      <c r="BK53" s="866"/>
      <c r="BL53" s="866"/>
      <c r="BM53" s="866"/>
      <c r="BN53" s="866"/>
      <c r="BO53" s="866"/>
      <c r="BP53" s="866"/>
      <c r="BQ53" s="866"/>
      <c r="BR53" s="866"/>
      <c r="BS53" s="866"/>
      <c r="BT53" s="866"/>
      <c r="BU53" s="866"/>
      <c r="BV53" s="866"/>
      <c r="BW53" s="866"/>
      <c r="BX53" s="866"/>
      <c r="BY53" s="866"/>
      <c r="BZ53" s="328"/>
      <c r="CA53" s="328"/>
      <c r="CB53" s="328"/>
      <c r="CC53" s="328"/>
      <c r="CD53" s="328"/>
      <c r="CE53" s="328"/>
      <c r="CF53" s="328"/>
      <c r="CG53" s="328"/>
      <c r="CH53" s="328"/>
      <c r="CI53" s="2"/>
      <c r="CJ53" s="2"/>
      <c r="CK53" s="2"/>
      <c r="CL53" s="2"/>
      <c r="CM53" s="2"/>
      <c r="CN53" s="2"/>
      <c r="CO53" s="2"/>
      <c r="CP53" s="2"/>
    </row>
    <row r="54" spans="3:94" ht="16.5" customHeight="1" x14ac:dyDescent="0.2">
      <c r="C54" s="97"/>
      <c r="D54" s="828"/>
      <c r="E54" s="828"/>
      <c r="F54" s="828"/>
      <c r="G54" s="828"/>
      <c r="H54" s="828"/>
      <c r="I54" s="828"/>
      <c r="J54" s="828"/>
      <c r="K54" s="828"/>
      <c r="L54" s="828"/>
      <c r="M54" s="828"/>
      <c r="N54" s="828"/>
      <c r="O54" s="828"/>
      <c r="P54" s="828"/>
      <c r="Q54" s="828"/>
      <c r="R54" s="828"/>
      <c r="S54" s="828"/>
      <c r="T54" s="828"/>
      <c r="U54" s="828"/>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8"/>
      <c r="AR54" s="828"/>
      <c r="AS54" s="282"/>
      <c r="AT54" s="328"/>
      <c r="AU54" s="866"/>
      <c r="AV54" s="866"/>
      <c r="AW54" s="866"/>
      <c r="AX54" s="866"/>
      <c r="AY54" s="866"/>
      <c r="AZ54" s="866"/>
      <c r="BA54" s="866"/>
      <c r="BB54" s="866"/>
      <c r="BC54" s="866"/>
      <c r="BD54" s="866"/>
      <c r="BE54" s="866"/>
      <c r="BF54" s="866"/>
      <c r="BG54" s="866"/>
      <c r="BH54" s="866"/>
      <c r="BI54" s="866"/>
      <c r="BJ54" s="866"/>
      <c r="BK54" s="866"/>
      <c r="BL54" s="866"/>
      <c r="BM54" s="866"/>
      <c r="BN54" s="866"/>
      <c r="BO54" s="866"/>
      <c r="BP54" s="866"/>
      <c r="BQ54" s="866"/>
      <c r="BR54" s="866"/>
      <c r="BS54" s="866"/>
      <c r="BT54" s="866"/>
      <c r="BU54" s="866"/>
      <c r="BV54" s="866"/>
      <c r="BW54" s="866"/>
      <c r="BX54" s="866"/>
      <c r="BY54" s="866"/>
      <c r="BZ54" s="328"/>
      <c r="CA54" s="328"/>
      <c r="CB54" s="328"/>
      <c r="CC54" s="328"/>
      <c r="CD54" s="328"/>
      <c r="CE54" s="328"/>
      <c r="CF54" s="328"/>
      <c r="CG54" s="328"/>
      <c r="CH54" s="328"/>
      <c r="CI54" s="2"/>
      <c r="CJ54" s="2"/>
      <c r="CK54" s="2"/>
      <c r="CL54" s="2"/>
      <c r="CM54" s="2"/>
      <c r="CN54" s="2"/>
      <c r="CO54" s="2"/>
      <c r="CP54" s="2"/>
    </row>
    <row r="55" spans="3:94" ht="16.5" customHeight="1" x14ac:dyDescent="0.2">
      <c r="C55" s="97"/>
      <c r="D55" s="828"/>
      <c r="E55" s="828"/>
      <c r="F55" s="828"/>
      <c r="G55" s="828"/>
      <c r="H55" s="828"/>
      <c r="I55" s="828"/>
      <c r="J55" s="828"/>
      <c r="K55" s="828"/>
      <c r="L55" s="828"/>
      <c r="M55" s="828"/>
      <c r="N55" s="828"/>
      <c r="O55" s="828"/>
      <c r="P55" s="828"/>
      <c r="Q55" s="828"/>
      <c r="R55" s="828"/>
      <c r="S55" s="828"/>
      <c r="T55" s="828"/>
      <c r="U55" s="828"/>
      <c r="V55" s="828"/>
      <c r="W55" s="828"/>
      <c r="X55" s="828"/>
      <c r="Y55" s="828"/>
      <c r="Z55" s="828"/>
      <c r="AA55" s="828"/>
      <c r="AB55" s="828"/>
      <c r="AC55" s="828"/>
      <c r="AD55" s="828"/>
      <c r="AE55" s="828"/>
      <c r="AF55" s="828"/>
      <c r="AG55" s="828"/>
      <c r="AH55" s="828"/>
      <c r="AI55" s="828"/>
      <c r="AJ55" s="828"/>
      <c r="AK55" s="828"/>
      <c r="AL55" s="828"/>
      <c r="AM55" s="828"/>
      <c r="AN55" s="828"/>
      <c r="AO55" s="828"/>
      <c r="AP55" s="828"/>
      <c r="AQ55" s="828"/>
      <c r="AR55" s="828"/>
      <c r="AS55" s="282"/>
      <c r="AT55" s="328"/>
      <c r="AU55" s="866"/>
      <c r="AV55" s="866"/>
      <c r="AW55" s="866"/>
      <c r="AX55" s="866"/>
      <c r="AY55" s="866"/>
      <c r="AZ55" s="866"/>
      <c r="BA55" s="866"/>
      <c r="BB55" s="866"/>
      <c r="BC55" s="866"/>
      <c r="BD55" s="866"/>
      <c r="BE55" s="866"/>
      <c r="BF55" s="866"/>
      <c r="BG55" s="866"/>
      <c r="BH55" s="866"/>
      <c r="BI55" s="866"/>
      <c r="BJ55" s="866"/>
      <c r="BK55" s="866"/>
      <c r="BL55" s="866"/>
      <c r="BM55" s="866"/>
      <c r="BN55" s="866"/>
      <c r="BO55" s="866"/>
      <c r="BP55" s="866"/>
      <c r="BQ55" s="866"/>
      <c r="BR55" s="866"/>
      <c r="BS55" s="866"/>
      <c r="BT55" s="866"/>
      <c r="BU55" s="866"/>
      <c r="BV55" s="866"/>
      <c r="BW55" s="866"/>
      <c r="BX55" s="866"/>
      <c r="BY55" s="866"/>
      <c r="BZ55" s="328"/>
      <c r="CA55" s="328"/>
      <c r="CB55" s="328"/>
      <c r="CC55" s="328"/>
      <c r="CD55" s="328"/>
      <c r="CE55" s="328"/>
      <c r="CF55" s="328"/>
      <c r="CG55" s="328"/>
      <c r="CH55" s="328"/>
      <c r="CI55" s="2"/>
      <c r="CJ55" s="2"/>
      <c r="CK55" s="2"/>
      <c r="CL55" s="2"/>
      <c r="CM55" s="2"/>
      <c r="CN55" s="2"/>
      <c r="CO55" s="2"/>
      <c r="CP55" s="2"/>
    </row>
    <row r="56" spans="3:94" ht="16.5" customHeight="1" x14ac:dyDescent="0.2">
      <c r="C56" s="97"/>
      <c r="D56" s="828"/>
      <c r="E56" s="828"/>
      <c r="F56" s="828"/>
      <c r="G56" s="828"/>
      <c r="H56" s="828"/>
      <c r="I56" s="828"/>
      <c r="J56" s="828"/>
      <c r="K56" s="828"/>
      <c r="L56" s="828"/>
      <c r="M56" s="828"/>
      <c r="N56" s="828"/>
      <c r="O56" s="828"/>
      <c r="P56" s="828"/>
      <c r="Q56" s="828"/>
      <c r="R56" s="828"/>
      <c r="S56" s="828"/>
      <c r="T56" s="828"/>
      <c r="U56" s="828"/>
      <c r="V56" s="828"/>
      <c r="W56" s="828"/>
      <c r="X56" s="828"/>
      <c r="Y56" s="828"/>
      <c r="Z56" s="828"/>
      <c r="AA56" s="828"/>
      <c r="AB56" s="828"/>
      <c r="AC56" s="828"/>
      <c r="AD56" s="828"/>
      <c r="AE56" s="828"/>
      <c r="AF56" s="828"/>
      <c r="AG56" s="828"/>
      <c r="AH56" s="828"/>
      <c r="AI56" s="828"/>
      <c r="AJ56" s="828"/>
      <c r="AK56" s="828"/>
      <c r="AL56" s="828"/>
      <c r="AM56" s="828"/>
      <c r="AN56" s="828"/>
      <c r="AO56" s="828"/>
      <c r="AP56" s="828"/>
      <c r="AQ56" s="828"/>
      <c r="AR56" s="828"/>
      <c r="AS56" s="282"/>
      <c r="AT56" s="328"/>
      <c r="AU56" s="866"/>
      <c r="AV56" s="866"/>
      <c r="AW56" s="866"/>
      <c r="AX56" s="866"/>
      <c r="AY56" s="866"/>
      <c r="AZ56" s="866"/>
      <c r="BA56" s="866"/>
      <c r="BB56" s="866"/>
      <c r="BC56" s="866"/>
      <c r="BD56" s="866"/>
      <c r="BE56" s="866"/>
      <c r="BF56" s="866"/>
      <c r="BG56" s="866"/>
      <c r="BH56" s="866"/>
      <c r="BI56" s="866"/>
      <c r="BJ56" s="866"/>
      <c r="BK56" s="866"/>
      <c r="BL56" s="866"/>
      <c r="BM56" s="866"/>
      <c r="BN56" s="866"/>
      <c r="BO56" s="866"/>
      <c r="BP56" s="866"/>
      <c r="BQ56" s="866"/>
      <c r="BR56" s="866"/>
      <c r="BS56" s="866"/>
      <c r="BT56" s="866"/>
      <c r="BU56" s="866"/>
      <c r="BV56" s="866"/>
      <c r="BW56" s="866"/>
      <c r="BX56" s="866"/>
      <c r="BY56" s="866"/>
      <c r="BZ56" s="328"/>
      <c r="CA56" s="328"/>
      <c r="CB56" s="328"/>
      <c r="CC56" s="328"/>
      <c r="CD56" s="328"/>
      <c r="CE56" s="328"/>
      <c r="CF56" s="328"/>
      <c r="CG56" s="328"/>
      <c r="CH56" s="328"/>
      <c r="CI56" s="2"/>
      <c r="CJ56" s="2"/>
      <c r="CK56" s="2"/>
      <c r="CL56" s="2"/>
      <c r="CM56" s="2"/>
      <c r="CN56" s="2"/>
      <c r="CO56" s="2"/>
      <c r="CP56" s="2"/>
    </row>
    <row r="57" spans="3:94" ht="16.5" customHeight="1" x14ac:dyDescent="0.2">
      <c r="C57" s="98"/>
      <c r="D57" s="824"/>
      <c r="E57" s="824"/>
      <c r="F57" s="824"/>
      <c r="G57" s="824"/>
      <c r="H57" s="824"/>
      <c r="I57" s="824"/>
      <c r="J57" s="824"/>
      <c r="K57" s="824"/>
      <c r="L57" s="824"/>
      <c r="M57" s="824"/>
      <c r="N57" s="824"/>
      <c r="O57" s="824"/>
      <c r="P57" s="824"/>
      <c r="Q57" s="824"/>
      <c r="R57" s="824"/>
      <c r="S57" s="824"/>
      <c r="T57" s="824"/>
      <c r="U57" s="824"/>
      <c r="V57" s="824"/>
      <c r="W57" s="824"/>
      <c r="X57" s="824"/>
      <c r="Y57" s="824"/>
      <c r="Z57" s="824"/>
      <c r="AA57" s="824"/>
      <c r="AB57" s="824"/>
      <c r="AC57" s="824"/>
      <c r="AD57" s="824"/>
      <c r="AE57" s="824"/>
      <c r="AF57" s="824"/>
      <c r="AG57" s="824"/>
      <c r="AH57" s="824"/>
      <c r="AI57" s="824"/>
      <c r="AJ57" s="824"/>
      <c r="AK57" s="824"/>
      <c r="AL57" s="824"/>
      <c r="AM57" s="824"/>
      <c r="AN57" s="824"/>
      <c r="AO57" s="824"/>
      <c r="AP57" s="824"/>
      <c r="AQ57" s="824"/>
      <c r="AR57" s="824"/>
      <c r="AS57" s="282"/>
      <c r="AT57" s="328"/>
      <c r="AU57" s="866"/>
      <c r="AV57" s="866"/>
      <c r="AW57" s="866"/>
      <c r="AX57" s="866"/>
      <c r="AY57" s="866"/>
      <c r="AZ57" s="866"/>
      <c r="BA57" s="866"/>
      <c r="BB57" s="866"/>
      <c r="BC57" s="866"/>
      <c r="BD57" s="866"/>
      <c r="BE57" s="866"/>
      <c r="BF57" s="866"/>
      <c r="BG57" s="866"/>
      <c r="BH57" s="866"/>
      <c r="BI57" s="866"/>
      <c r="BJ57" s="866"/>
      <c r="BK57" s="866"/>
      <c r="BL57" s="866"/>
      <c r="BM57" s="866"/>
      <c r="BN57" s="866"/>
      <c r="BO57" s="866"/>
      <c r="BP57" s="866"/>
      <c r="BQ57" s="866"/>
      <c r="BR57" s="866"/>
      <c r="BS57" s="866"/>
      <c r="BT57" s="866"/>
      <c r="BU57" s="866"/>
      <c r="BV57" s="866"/>
      <c r="BW57" s="866"/>
      <c r="BX57" s="866"/>
      <c r="BY57" s="866"/>
      <c r="BZ57" s="328"/>
      <c r="CA57" s="328"/>
      <c r="CB57" s="328"/>
      <c r="CC57" s="328"/>
      <c r="CD57" s="328"/>
      <c r="CE57" s="328"/>
      <c r="CF57" s="328"/>
      <c r="CG57" s="328"/>
      <c r="CH57" s="328"/>
      <c r="CI57" s="2"/>
      <c r="CJ57" s="2"/>
      <c r="CK57" s="2"/>
      <c r="CL57" s="2"/>
      <c r="CM57" s="2"/>
      <c r="CN57" s="2"/>
      <c r="CO57" s="2"/>
      <c r="CP57" s="2"/>
    </row>
    <row r="58" spans="3:94" x14ac:dyDescent="0.2">
      <c r="C58" s="1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c r="AC58" s="826"/>
      <c r="AD58" s="826"/>
      <c r="AE58" s="826"/>
      <c r="AF58" s="826"/>
      <c r="AG58" s="826"/>
      <c r="AH58" s="826"/>
      <c r="AI58" s="826"/>
      <c r="AJ58" s="826"/>
      <c r="AK58" s="826"/>
      <c r="AL58" s="826"/>
      <c r="AM58" s="826"/>
      <c r="AN58" s="826"/>
      <c r="AO58" s="826"/>
      <c r="AP58" s="826"/>
      <c r="AQ58" s="826"/>
      <c r="AR58" s="826"/>
      <c r="AS58" s="282"/>
      <c r="AU58" s="867"/>
      <c r="AV58" s="867"/>
      <c r="AW58" s="867"/>
      <c r="AX58" s="867"/>
      <c r="AY58" s="867"/>
      <c r="AZ58" s="867"/>
      <c r="BA58" s="867"/>
      <c r="BB58" s="867"/>
      <c r="BC58" s="867"/>
      <c r="BD58" s="867"/>
      <c r="BE58" s="867"/>
      <c r="BF58" s="867"/>
      <c r="BG58" s="867"/>
      <c r="BH58" s="867"/>
      <c r="BI58" s="867"/>
      <c r="BJ58" s="867"/>
      <c r="BK58" s="867"/>
      <c r="BL58" s="867"/>
      <c r="BM58" s="867"/>
      <c r="BN58" s="867"/>
      <c r="BO58" s="867"/>
      <c r="BP58" s="867"/>
      <c r="BQ58" s="867"/>
      <c r="BR58" s="867"/>
      <c r="BS58" s="867"/>
      <c r="BT58" s="867"/>
      <c r="BU58" s="867"/>
      <c r="BV58" s="867"/>
      <c r="BW58" s="867"/>
      <c r="BX58" s="867"/>
      <c r="BY58" s="867"/>
      <c r="BZ58" s="328"/>
      <c r="CA58" s="328"/>
      <c r="CB58" s="328"/>
      <c r="CC58" s="328"/>
      <c r="CD58" s="328"/>
      <c r="CE58" s="328"/>
      <c r="CF58" s="328"/>
      <c r="CG58" s="328"/>
      <c r="CH58" s="328"/>
      <c r="CI58" s="2"/>
      <c r="CJ58" s="2"/>
      <c r="CK58" s="2"/>
      <c r="CL58" s="2"/>
      <c r="CM58" s="2"/>
      <c r="CN58" s="2"/>
      <c r="CO58" s="2"/>
      <c r="CP58" s="2"/>
    </row>
    <row r="59" spans="3:94" x14ac:dyDescent="0.2">
      <c r="AS59" s="281"/>
      <c r="AU59" s="328"/>
      <c r="AV59" s="328"/>
      <c r="AW59" s="328"/>
      <c r="AX59" s="381"/>
      <c r="AY59" s="362"/>
      <c r="AZ59" s="381"/>
      <c r="BA59" s="362"/>
      <c r="BB59" s="381"/>
      <c r="BC59" s="362"/>
      <c r="BD59" s="381"/>
      <c r="BE59" s="362"/>
      <c r="BF59" s="381"/>
      <c r="BG59" s="362"/>
      <c r="BH59" s="381"/>
      <c r="BI59" s="362"/>
      <c r="BJ59" s="381"/>
      <c r="BK59" s="362"/>
      <c r="BL59" s="381"/>
      <c r="BM59" s="362"/>
      <c r="BN59" s="381"/>
      <c r="BO59" s="362"/>
      <c r="BP59" s="381"/>
      <c r="BQ59" s="362"/>
      <c r="BR59" s="381"/>
      <c r="BS59" s="362"/>
      <c r="BT59" s="381"/>
      <c r="BU59" s="362"/>
      <c r="BV59" s="381"/>
      <c r="BW59" s="362"/>
      <c r="BX59" s="381"/>
      <c r="BY59" s="362"/>
      <c r="BZ59" s="328"/>
      <c r="CA59" s="328"/>
      <c r="CB59" s="328"/>
      <c r="CC59" s="362"/>
      <c r="CD59" s="381"/>
      <c r="CE59" s="362"/>
      <c r="CF59" s="328"/>
      <c r="CG59" s="328"/>
      <c r="CH59" s="328"/>
      <c r="CI59" s="2"/>
      <c r="CJ59" s="2"/>
      <c r="CK59" s="2"/>
      <c r="CL59" s="2"/>
      <c r="CM59" s="2"/>
      <c r="CN59" s="2"/>
      <c r="CO59" s="2"/>
      <c r="CP59" s="2"/>
    </row>
    <row r="60" spans="3:94" x14ac:dyDescent="0.2">
      <c r="AU60" s="328"/>
      <c r="AV60" s="328"/>
      <c r="AW60" s="328"/>
      <c r="AX60" s="381"/>
      <c r="AY60" s="362"/>
      <c r="AZ60" s="381"/>
      <c r="BA60" s="362"/>
      <c r="BB60" s="381"/>
      <c r="BC60" s="362"/>
      <c r="BD60" s="381"/>
      <c r="BE60" s="362"/>
      <c r="BF60" s="381"/>
      <c r="BG60" s="362"/>
      <c r="BH60" s="381"/>
      <c r="BI60" s="362"/>
      <c r="BJ60" s="381"/>
      <c r="BK60" s="362"/>
      <c r="BL60" s="381"/>
      <c r="BM60" s="362"/>
      <c r="BN60" s="381"/>
      <c r="BO60" s="362"/>
      <c r="BP60" s="381"/>
      <c r="BQ60" s="362"/>
      <c r="BR60" s="381"/>
      <c r="BS60" s="362"/>
      <c r="BT60" s="381"/>
      <c r="BU60" s="362"/>
      <c r="BV60" s="381"/>
      <c r="BW60" s="362"/>
      <c r="BX60" s="381"/>
      <c r="BY60" s="362"/>
      <c r="BZ60" s="328"/>
      <c r="CA60" s="328"/>
      <c r="CB60" s="328"/>
      <c r="CC60" s="362"/>
      <c r="CD60" s="381"/>
      <c r="CE60" s="362"/>
      <c r="CF60" s="328"/>
      <c r="CG60" s="328"/>
      <c r="CH60" s="328"/>
      <c r="CI60" s="2"/>
      <c r="CJ60" s="2"/>
      <c r="CK60" s="2"/>
      <c r="CL60" s="2"/>
      <c r="CM60" s="2"/>
      <c r="CN60" s="2"/>
      <c r="CO60" s="2"/>
      <c r="CP60" s="2"/>
    </row>
    <row r="61" spans="3:94" x14ac:dyDescent="0.2">
      <c r="AU61" s="328"/>
      <c r="AV61" s="328"/>
      <c r="AW61" s="328"/>
      <c r="AX61" s="381"/>
      <c r="AY61" s="362"/>
      <c r="AZ61" s="381"/>
      <c r="BA61" s="362"/>
      <c r="BB61" s="381"/>
      <c r="BC61" s="362"/>
      <c r="BD61" s="381"/>
      <c r="BE61" s="362"/>
      <c r="BF61" s="381"/>
      <c r="BG61" s="362"/>
      <c r="BH61" s="381"/>
      <c r="BI61" s="362"/>
      <c r="BJ61" s="381"/>
      <c r="BK61" s="362"/>
      <c r="BL61" s="381"/>
      <c r="BM61" s="362"/>
      <c r="BN61" s="381"/>
      <c r="BO61" s="362"/>
      <c r="BP61" s="381"/>
      <c r="BQ61" s="362"/>
      <c r="BR61" s="381"/>
      <c r="BS61" s="362"/>
      <c r="BT61" s="381"/>
      <c r="BU61" s="362"/>
      <c r="BV61" s="381"/>
      <c r="BW61" s="362"/>
      <c r="BX61" s="381"/>
      <c r="BY61" s="362"/>
      <c r="BZ61" s="328"/>
      <c r="CA61" s="328"/>
      <c r="CB61" s="328"/>
      <c r="CC61" s="362"/>
      <c r="CD61" s="381"/>
      <c r="CE61" s="362"/>
      <c r="CF61" s="328"/>
      <c r="CG61" s="328"/>
      <c r="CH61" s="328"/>
      <c r="CI61" s="2"/>
      <c r="CJ61" s="2"/>
      <c r="CK61" s="2"/>
      <c r="CL61" s="2"/>
      <c r="CM61" s="2"/>
      <c r="CN61" s="2"/>
      <c r="CO61" s="2"/>
      <c r="CP61" s="2"/>
    </row>
    <row r="62" spans="3:94" x14ac:dyDescent="0.2">
      <c r="AU62" s="328"/>
      <c r="AV62" s="328"/>
      <c r="AW62" s="328"/>
      <c r="AX62" s="381"/>
      <c r="AY62" s="362"/>
      <c r="AZ62" s="381"/>
      <c r="BA62" s="362"/>
      <c r="BB62" s="381"/>
      <c r="BC62" s="362"/>
      <c r="BD62" s="381"/>
      <c r="BE62" s="362"/>
      <c r="BF62" s="381"/>
      <c r="BG62" s="362"/>
      <c r="BH62" s="381"/>
      <c r="BI62" s="362"/>
      <c r="BJ62" s="381"/>
      <c r="BK62" s="362"/>
      <c r="BL62" s="381"/>
      <c r="BM62" s="362"/>
      <c r="BN62" s="381"/>
      <c r="BO62" s="362"/>
      <c r="BP62" s="381"/>
      <c r="BQ62" s="362"/>
      <c r="BR62" s="381"/>
      <c r="BS62" s="362"/>
      <c r="BT62" s="381"/>
      <c r="BU62" s="362"/>
      <c r="BV62" s="381"/>
      <c r="BW62" s="362"/>
      <c r="BX62" s="381"/>
      <c r="BY62" s="362"/>
      <c r="BZ62" s="328"/>
      <c r="CA62" s="328"/>
      <c r="CB62" s="328"/>
      <c r="CC62" s="362"/>
      <c r="CD62" s="381"/>
      <c r="CE62" s="362"/>
      <c r="CF62" s="328"/>
      <c r="CG62" s="328"/>
      <c r="CH62" s="328"/>
      <c r="CI62" s="2"/>
      <c r="CJ62" s="2"/>
      <c r="CK62" s="2"/>
      <c r="CL62" s="2"/>
      <c r="CM62" s="2"/>
      <c r="CN62" s="2"/>
      <c r="CO62" s="2"/>
      <c r="CP62" s="2"/>
    </row>
    <row r="63" spans="3:94" x14ac:dyDescent="0.2">
      <c r="AU63" s="328"/>
      <c r="AV63" s="328"/>
      <c r="AW63" s="328"/>
      <c r="AX63" s="381"/>
      <c r="AY63" s="362"/>
      <c r="AZ63" s="381"/>
      <c r="BA63" s="362"/>
      <c r="BB63" s="381"/>
      <c r="BC63" s="362"/>
      <c r="BD63" s="381"/>
      <c r="BE63" s="362"/>
      <c r="BF63" s="381"/>
      <c r="BG63" s="362"/>
      <c r="BH63" s="381"/>
      <c r="BI63" s="362"/>
      <c r="BJ63" s="381"/>
      <c r="BK63" s="362"/>
      <c r="BL63" s="381"/>
      <c r="BM63" s="362"/>
      <c r="BN63" s="381"/>
      <c r="BO63" s="362"/>
      <c r="BP63" s="381"/>
      <c r="BQ63" s="362"/>
      <c r="BR63" s="381"/>
      <c r="BS63" s="362"/>
      <c r="BT63" s="381"/>
      <c r="BU63" s="362"/>
      <c r="BV63" s="381"/>
      <c r="BW63" s="362"/>
      <c r="BX63" s="381"/>
      <c r="BY63" s="362"/>
      <c r="BZ63" s="328"/>
      <c r="CA63" s="328"/>
      <c r="CB63" s="328"/>
      <c r="CC63" s="362"/>
      <c r="CD63" s="381"/>
      <c r="CE63" s="362"/>
      <c r="CF63" s="328"/>
      <c r="CG63" s="328"/>
      <c r="CH63" s="328"/>
      <c r="CI63" s="2"/>
      <c r="CJ63" s="2"/>
      <c r="CK63" s="2"/>
      <c r="CL63" s="2"/>
      <c r="CM63" s="2"/>
      <c r="CN63" s="2"/>
      <c r="CO63" s="2"/>
      <c r="CP63" s="2"/>
    </row>
    <row r="64" spans="3:94" x14ac:dyDescent="0.2">
      <c r="AU64" s="328"/>
      <c r="AV64" s="328"/>
      <c r="AW64" s="328"/>
      <c r="AX64" s="381"/>
      <c r="AY64" s="362"/>
      <c r="AZ64" s="381"/>
      <c r="BA64" s="362"/>
      <c r="BB64" s="381"/>
      <c r="BC64" s="362"/>
      <c r="BD64" s="381"/>
      <c r="BE64" s="362"/>
      <c r="BF64" s="381"/>
      <c r="BG64" s="362"/>
      <c r="BH64" s="381"/>
      <c r="BI64" s="362"/>
      <c r="BJ64" s="381"/>
      <c r="BK64" s="362"/>
      <c r="BL64" s="381"/>
      <c r="BM64" s="362"/>
      <c r="BN64" s="381"/>
      <c r="BO64" s="362"/>
      <c r="BP64" s="381"/>
      <c r="BQ64" s="362"/>
      <c r="BR64" s="381"/>
      <c r="BS64" s="362"/>
      <c r="BT64" s="381"/>
      <c r="BU64" s="362"/>
      <c r="BV64" s="381"/>
      <c r="BW64" s="362"/>
      <c r="BX64" s="381"/>
      <c r="BY64" s="362"/>
      <c r="BZ64" s="328"/>
      <c r="CA64" s="328"/>
      <c r="CB64" s="328"/>
      <c r="CC64" s="362"/>
      <c r="CD64" s="381"/>
      <c r="CE64" s="362"/>
      <c r="CF64" s="328"/>
      <c r="CG64" s="328"/>
      <c r="CH64" s="328"/>
      <c r="CI64" s="2"/>
      <c r="CJ64" s="2"/>
      <c r="CK64" s="2"/>
      <c r="CL64" s="2"/>
      <c r="CM64" s="2"/>
      <c r="CN64" s="2"/>
      <c r="CO64" s="2"/>
      <c r="CP64" s="2"/>
    </row>
    <row r="65" spans="47:94" x14ac:dyDescent="0.2">
      <c r="AU65" s="328"/>
      <c r="AV65" s="328"/>
      <c r="AW65" s="328"/>
      <c r="AX65" s="381"/>
      <c r="AY65" s="362"/>
      <c r="AZ65" s="381"/>
      <c r="BA65" s="362"/>
      <c r="BB65" s="381"/>
      <c r="BC65" s="362"/>
      <c r="BD65" s="381"/>
      <c r="BE65" s="362"/>
      <c r="BF65" s="381"/>
      <c r="BG65" s="362"/>
      <c r="BH65" s="381"/>
      <c r="BI65" s="362"/>
      <c r="BJ65" s="381"/>
      <c r="BK65" s="362"/>
      <c r="BL65" s="381"/>
      <c r="BM65" s="362"/>
      <c r="BN65" s="381"/>
      <c r="BO65" s="362"/>
      <c r="BP65" s="381"/>
      <c r="BQ65" s="362"/>
      <c r="BR65" s="381"/>
      <c r="BS65" s="362"/>
      <c r="BT65" s="381"/>
      <c r="BU65" s="362"/>
      <c r="BV65" s="381"/>
      <c r="BW65" s="362"/>
      <c r="BX65" s="381"/>
      <c r="BY65" s="362"/>
      <c r="BZ65" s="328"/>
      <c r="CA65" s="328"/>
      <c r="CB65" s="328"/>
      <c r="CC65" s="362"/>
      <c r="CD65" s="381"/>
      <c r="CE65" s="362"/>
      <c r="CF65" s="328"/>
      <c r="CG65" s="328"/>
      <c r="CH65" s="328"/>
      <c r="CI65" s="2"/>
      <c r="CJ65" s="2"/>
      <c r="CK65" s="2"/>
      <c r="CL65" s="2"/>
      <c r="CM65" s="2"/>
      <c r="CN65" s="2"/>
      <c r="CO65" s="2"/>
      <c r="CP65" s="2"/>
    </row>
    <row r="66" spans="47:94" x14ac:dyDescent="0.2">
      <c r="AU66" s="328"/>
      <c r="AV66" s="328"/>
      <c r="AW66" s="328"/>
      <c r="AX66" s="381"/>
      <c r="AY66" s="362"/>
      <c r="AZ66" s="381"/>
      <c r="BA66" s="362"/>
      <c r="BB66" s="381"/>
      <c r="BC66" s="362"/>
      <c r="BD66" s="381"/>
      <c r="BE66" s="362"/>
      <c r="BF66" s="381"/>
      <c r="BG66" s="362"/>
      <c r="BH66" s="381"/>
      <c r="BI66" s="362"/>
      <c r="BJ66" s="381"/>
      <c r="BK66" s="362"/>
      <c r="BL66" s="381"/>
      <c r="BM66" s="362"/>
      <c r="BN66" s="381"/>
      <c r="BO66" s="362"/>
      <c r="BP66" s="381"/>
      <c r="BQ66" s="362"/>
      <c r="BR66" s="381"/>
      <c r="BS66" s="362"/>
      <c r="BT66" s="381"/>
      <c r="BU66" s="362"/>
      <c r="BV66" s="381"/>
      <c r="BW66" s="362"/>
      <c r="BX66" s="381"/>
      <c r="BY66" s="362"/>
      <c r="BZ66" s="328"/>
      <c r="CA66" s="328"/>
      <c r="CB66" s="328"/>
      <c r="CC66" s="362"/>
      <c r="CD66" s="381"/>
      <c r="CE66" s="362"/>
      <c r="CF66" s="328"/>
      <c r="CG66" s="328"/>
      <c r="CH66" s="328"/>
      <c r="CI66" s="2"/>
      <c r="CJ66" s="2"/>
      <c r="CK66" s="2"/>
      <c r="CL66" s="2"/>
      <c r="CM66" s="2"/>
      <c r="CN66" s="2"/>
      <c r="CO66" s="2"/>
      <c r="CP66" s="2"/>
    </row>
    <row r="67" spans="47:94" x14ac:dyDescent="0.2">
      <c r="AU67" s="328"/>
      <c r="AV67" s="328"/>
      <c r="AW67" s="328"/>
      <c r="AX67" s="381"/>
      <c r="AY67" s="362"/>
      <c r="AZ67" s="381"/>
      <c r="BA67" s="362"/>
      <c r="BB67" s="381"/>
      <c r="BC67" s="362"/>
      <c r="BD67" s="381"/>
      <c r="BE67" s="362"/>
      <c r="BF67" s="381"/>
      <c r="BG67" s="362"/>
      <c r="BH67" s="381"/>
      <c r="BI67" s="362"/>
      <c r="BJ67" s="381"/>
      <c r="BK67" s="362"/>
      <c r="BL67" s="381"/>
      <c r="BM67" s="362"/>
      <c r="BN67" s="381"/>
      <c r="BO67" s="362"/>
      <c r="BP67" s="381"/>
      <c r="BQ67" s="362"/>
      <c r="BR67" s="381"/>
      <c r="BS67" s="362"/>
      <c r="BT67" s="381"/>
      <c r="BU67" s="362"/>
      <c r="BV67" s="381"/>
      <c r="BW67" s="362"/>
      <c r="BX67" s="381"/>
      <c r="BY67" s="362"/>
      <c r="BZ67" s="328"/>
      <c r="CA67" s="328"/>
      <c r="CB67" s="328"/>
      <c r="CC67" s="362"/>
      <c r="CD67" s="381"/>
      <c r="CE67" s="362"/>
      <c r="CF67" s="328"/>
      <c r="CG67" s="328"/>
      <c r="CH67" s="328"/>
      <c r="CI67" s="2"/>
      <c r="CJ67" s="2"/>
      <c r="CK67" s="2"/>
      <c r="CL67" s="2"/>
      <c r="CM67" s="2"/>
      <c r="CN67" s="2"/>
      <c r="CO67" s="2"/>
      <c r="CP67" s="2"/>
    </row>
    <row r="68" spans="47:94" x14ac:dyDescent="0.2">
      <c r="AU68" s="328"/>
      <c r="AV68" s="328"/>
      <c r="AW68" s="328"/>
      <c r="AX68" s="381"/>
      <c r="AY68" s="362"/>
      <c r="AZ68" s="381"/>
      <c r="BA68" s="362"/>
      <c r="BB68" s="381"/>
      <c r="BC68" s="362"/>
      <c r="BD68" s="381"/>
      <c r="BE68" s="362"/>
      <c r="BF68" s="381"/>
      <c r="BG68" s="362"/>
      <c r="BH68" s="381"/>
      <c r="BI68" s="362"/>
      <c r="BJ68" s="381"/>
      <c r="BK68" s="362"/>
      <c r="BL68" s="381"/>
      <c r="BM68" s="362"/>
      <c r="BN68" s="381"/>
      <c r="BO68" s="362"/>
      <c r="BP68" s="381"/>
      <c r="BQ68" s="362"/>
      <c r="BR68" s="381"/>
      <c r="BS68" s="362"/>
      <c r="BT68" s="381"/>
      <c r="BU68" s="362"/>
      <c r="BV68" s="381"/>
      <c r="BW68" s="362"/>
      <c r="BX68" s="381"/>
      <c r="BY68" s="362"/>
      <c r="BZ68" s="328"/>
      <c r="CA68" s="328"/>
      <c r="CB68" s="328"/>
      <c r="CC68" s="362"/>
      <c r="CD68" s="381"/>
      <c r="CE68" s="362"/>
      <c r="CF68" s="328"/>
      <c r="CG68" s="328"/>
      <c r="CH68" s="328"/>
      <c r="CI68" s="2"/>
      <c r="CJ68" s="2"/>
      <c r="CK68" s="2"/>
      <c r="CL68" s="2"/>
      <c r="CM68" s="2"/>
      <c r="CN68" s="2"/>
      <c r="CO68" s="2"/>
      <c r="CP68" s="2"/>
    </row>
    <row r="69" spans="47:94" x14ac:dyDescent="0.2">
      <c r="AU69" s="328"/>
      <c r="AV69" s="328"/>
      <c r="AW69" s="328"/>
      <c r="AX69" s="381"/>
      <c r="AY69" s="362"/>
      <c r="AZ69" s="381"/>
      <c r="BA69" s="362"/>
      <c r="BB69" s="381"/>
      <c r="BC69" s="362"/>
      <c r="BD69" s="381"/>
      <c r="BE69" s="362"/>
      <c r="BF69" s="381"/>
      <c r="BG69" s="362"/>
      <c r="BH69" s="381"/>
      <c r="BI69" s="362"/>
      <c r="BJ69" s="381"/>
      <c r="BK69" s="362"/>
      <c r="BL69" s="381"/>
      <c r="BM69" s="362"/>
      <c r="BN69" s="381"/>
      <c r="BO69" s="362"/>
      <c r="BP69" s="381"/>
      <c r="BQ69" s="362"/>
      <c r="BR69" s="381"/>
      <c r="BS69" s="362"/>
      <c r="BT69" s="381"/>
      <c r="BU69" s="362"/>
      <c r="BV69" s="381"/>
      <c r="BW69" s="362"/>
      <c r="BX69" s="381"/>
      <c r="BY69" s="362"/>
      <c r="BZ69" s="328"/>
      <c r="CA69" s="328"/>
      <c r="CB69" s="328"/>
      <c r="CC69" s="362"/>
      <c r="CD69" s="381"/>
      <c r="CE69" s="362"/>
      <c r="CF69" s="328"/>
      <c r="CG69" s="328"/>
      <c r="CH69" s="328"/>
      <c r="CI69" s="2"/>
      <c r="CJ69" s="2"/>
      <c r="CK69" s="2"/>
      <c r="CL69" s="2"/>
      <c r="CM69" s="2"/>
      <c r="CN69" s="2"/>
      <c r="CO69" s="2"/>
      <c r="CP69" s="2"/>
    </row>
    <row r="70" spans="47:94" x14ac:dyDescent="0.2">
      <c r="AU70" s="328"/>
      <c r="AV70" s="328"/>
      <c r="AW70" s="328"/>
      <c r="AX70" s="381"/>
      <c r="AY70" s="362"/>
      <c r="AZ70" s="381"/>
      <c r="BA70" s="362"/>
      <c r="BB70" s="381"/>
      <c r="BC70" s="362"/>
      <c r="BD70" s="381"/>
      <c r="BE70" s="362"/>
      <c r="BF70" s="381"/>
      <c r="BG70" s="362"/>
      <c r="BH70" s="381"/>
      <c r="BI70" s="362"/>
      <c r="BJ70" s="381"/>
      <c r="BK70" s="362"/>
      <c r="BL70" s="381"/>
      <c r="BM70" s="362"/>
      <c r="BN70" s="381"/>
      <c r="BO70" s="362"/>
      <c r="BP70" s="381"/>
      <c r="BQ70" s="362"/>
      <c r="BR70" s="381"/>
      <c r="BS70" s="362"/>
      <c r="BT70" s="381"/>
      <c r="BU70" s="362"/>
      <c r="BV70" s="381"/>
      <c r="BW70" s="362"/>
      <c r="BX70" s="381"/>
      <c r="BY70" s="362"/>
      <c r="BZ70" s="328"/>
      <c r="CA70" s="328"/>
      <c r="CB70" s="328"/>
      <c r="CC70" s="362"/>
      <c r="CD70" s="381"/>
      <c r="CE70" s="362"/>
      <c r="CF70" s="328"/>
      <c r="CG70" s="328"/>
      <c r="CH70" s="328"/>
      <c r="CI70" s="2"/>
      <c r="CJ70" s="2"/>
      <c r="CK70" s="2"/>
      <c r="CL70" s="2"/>
      <c r="CM70" s="2"/>
      <c r="CN70" s="2"/>
      <c r="CO70" s="2"/>
      <c r="CP70" s="2"/>
    </row>
    <row r="71" spans="47:94" x14ac:dyDescent="0.2">
      <c r="AU71" s="328"/>
      <c r="AV71" s="328"/>
      <c r="AW71" s="328"/>
      <c r="AX71" s="381"/>
      <c r="AY71" s="362"/>
      <c r="AZ71" s="381"/>
      <c r="BA71" s="362"/>
      <c r="BB71" s="381"/>
      <c r="BC71" s="362"/>
      <c r="BD71" s="381"/>
      <c r="BE71" s="362"/>
      <c r="BF71" s="381"/>
      <c r="BG71" s="362"/>
      <c r="BH71" s="381"/>
      <c r="BI71" s="362"/>
      <c r="BJ71" s="381"/>
      <c r="BK71" s="362"/>
      <c r="BL71" s="381"/>
      <c r="BM71" s="362"/>
      <c r="BN71" s="381"/>
      <c r="BO71" s="362"/>
      <c r="BP71" s="381"/>
      <c r="BQ71" s="362"/>
      <c r="BR71" s="381"/>
      <c r="BS71" s="362"/>
      <c r="BT71" s="381"/>
      <c r="BU71" s="362"/>
      <c r="BV71" s="381"/>
      <c r="BW71" s="362"/>
      <c r="BX71" s="381"/>
      <c r="BY71" s="362"/>
      <c r="BZ71" s="328"/>
      <c r="CA71" s="328"/>
      <c r="CB71" s="328"/>
      <c r="CC71" s="362"/>
      <c r="CD71" s="381"/>
      <c r="CE71" s="362"/>
      <c r="CF71" s="328"/>
      <c r="CG71" s="328"/>
      <c r="CH71" s="328"/>
      <c r="CI71" s="2"/>
      <c r="CJ71" s="2"/>
      <c r="CK71" s="2"/>
      <c r="CL71" s="2"/>
      <c r="CM71" s="2"/>
      <c r="CN71" s="2"/>
      <c r="CO71" s="2"/>
      <c r="CP71" s="2"/>
    </row>
    <row r="72" spans="47:94" x14ac:dyDescent="0.2">
      <c r="AU72" s="328"/>
      <c r="AV72" s="328"/>
      <c r="AW72" s="328"/>
      <c r="AX72" s="381"/>
      <c r="AY72" s="362"/>
      <c r="AZ72" s="381"/>
      <c r="BA72" s="362"/>
      <c r="BB72" s="381"/>
      <c r="BC72" s="362"/>
      <c r="BD72" s="381"/>
      <c r="BE72" s="362"/>
      <c r="BF72" s="381"/>
      <c r="BG72" s="362"/>
      <c r="BH72" s="381"/>
      <c r="BI72" s="362"/>
      <c r="BJ72" s="381"/>
      <c r="BK72" s="362"/>
      <c r="BL72" s="381"/>
      <c r="BM72" s="362"/>
      <c r="BN72" s="381"/>
      <c r="BO72" s="362"/>
      <c r="BP72" s="381"/>
      <c r="BQ72" s="362"/>
      <c r="BR72" s="381"/>
      <c r="BS72" s="362"/>
      <c r="BT72" s="381"/>
      <c r="BU72" s="362"/>
      <c r="BV72" s="381"/>
      <c r="BW72" s="362"/>
      <c r="BX72" s="381"/>
      <c r="BY72" s="362"/>
      <c r="BZ72" s="328"/>
      <c r="CA72" s="328"/>
      <c r="CB72" s="328"/>
      <c r="CC72" s="362"/>
      <c r="CD72" s="381"/>
      <c r="CE72" s="362"/>
      <c r="CF72" s="328"/>
      <c r="CG72" s="328"/>
      <c r="CH72" s="328"/>
      <c r="CI72" s="2"/>
      <c r="CJ72" s="2"/>
      <c r="CK72" s="2"/>
      <c r="CL72" s="2"/>
      <c r="CM72" s="2"/>
      <c r="CN72" s="2"/>
      <c r="CO72" s="2"/>
      <c r="CP72" s="2"/>
    </row>
    <row r="73" spans="47:94" x14ac:dyDescent="0.2">
      <c r="AU73" s="328"/>
      <c r="AV73" s="328"/>
      <c r="AW73" s="328"/>
      <c r="AX73" s="381"/>
      <c r="AY73" s="362"/>
      <c r="AZ73" s="381"/>
      <c r="BA73" s="362"/>
      <c r="BB73" s="381"/>
      <c r="BC73" s="362"/>
      <c r="BD73" s="381"/>
      <c r="BE73" s="362"/>
      <c r="BF73" s="381"/>
      <c r="BG73" s="362"/>
      <c r="BH73" s="381"/>
      <c r="BI73" s="362"/>
      <c r="BJ73" s="381"/>
      <c r="BK73" s="362"/>
      <c r="BL73" s="381"/>
      <c r="BM73" s="362"/>
      <c r="BN73" s="381"/>
      <c r="BO73" s="362"/>
      <c r="BP73" s="381"/>
      <c r="BQ73" s="362"/>
      <c r="BR73" s="381"/>
      <c r="BS73" s="362"/>
      <c r="BT73" s="381"/>
      <c r="BU73" s="362"/>
      <c r="BV73" s="381"/>
      <c r="BW73" s="362"/>
      <c r="BX73" s="381"/>
      <c r="BY73" s="362"/>
      <c r="BZ73" s="328"/>
      <c r="CA73" s="328"/>
      <c r="CB73" s="328"/>
      <c r="CC73" s="362"/>
      <c r="CD73" s="381"/>
      <c r="CE73" s="362"/>
      <c r="CF73" s="328"/>
      <c r="CG73" s="328"/>
      <c r="CH73" s="328"/>
      <c r="CI73" s="2"/>
      <c r="CJ73" s="2"/>
      <c r="CK73" s="2"/>
      <c r="CL73" s="2"/>
      <c r="CM73" s="2"/>
      <c r="CN73" s="2"/>
      <c r="CO73" s="2"/>
      <c r="CP73" s="2"/>
    </row>
    <row r="74" spans="47:94" x14ac:dyDescent="0.2">
      <c r="AU74" s="328"/>
      <c r="AV74" s="328"/>
      <c r="AW74" s="328"/>
      <c r="AX74" s="381"/>
      <c r="AY74" s="362"/>
      <c r="AZ74" s="381"/>
      <c r="BA74" s="362"/>
      <c r="BB74" s="381"/>
      <c r="BC74" s="362"/>
      <c r="BD74" s="381"/>
      <c r="BE74" s="362"/>
      <c r="BF74" s="381"/>
      <c r="BG74" s="362"/>
      <c r="BH74" s="381"/>
      <c r="BI74" s="362"/>
      <c r="BJ74" s="381"/>
      <c r="BK74" s="362"/>
      <c r="BL74" s="381"/>
      <c r="BM74" s="362"/>
      <c r="BN74" s="381"/>
      <c r="BO74" s="362"/>
      <c r="BP74" s="381"/>
      <c r="BQ74" s="362"/>
      <c r="BR74" s="381"/>
      <c r="BS74" s="362"/>
      <c r="BT74" s="381"/>
      <c r="BU74" s="362"/>
      <c r="BV74" s="381"/>
      <c r="BW74" s="362"/>
      <c r="BX74" s="381"/>
      <c r="BY74" s="362"/>
      <c r="BZ74" s="328"/>
      <c r="CA74" s="328"/>
      <c r="CB74" s="328"/>
      <c r="CC74" s="362"/>
      <c r="CD74" s="381"/>
      <c r="CE74" s="362"/>
      <c r="CF74" s="328"/>
      <c r="CG74" s="328"/>
      <c r="CH74" s="328"/>
      <c r="CI74" s="2"/>
      <c r="CJ74" s="2"/>
      <c r="CK74" s="2"/>
      <c r="CL74" s="2"/>
      <c r="CM74" s="2"/>
      <c r="CN74" s="2"/>
      <c r="CO74" s="2"/>
      <c r="CP74" s="2"/>
    </row>
    <row r="75" spans="47:94" x14ac:dyDescent="0.2">
      <c r="AU75" s="328"/>
      <c r="AV75" s="328"/>
      <c r="AW75" s="328"/>
      <c r="AX75" s="381"/>
      <c r="AY75" s="362"/>
      <c r="AZ75" s="381"/>
      <c r="BA75" s="362"/>
      <c r="BB75" s="381"/>
      <c r="BC75" s="362"/>
      <c r="BD75" s="381"/>
      <c r="BE75" s="362"/>
      <c r="BF75" s="381"/>
      <c r="BG75" s="362"/>
      <c r="BH75" s="381"/>
      <c r="BI75" s="362"/>
      <c r="BJ75" s="381"/>
      <c r="BK75" s="362"/>
      <c r="BL75" s="381"/>
      <c r="BM75" s="362"/>
      <c r="BN75" s="381"/>
      <c r="BO75" s="362"/>
      <c r="BP75" s="381"/>
      <c r="BQ75" s="362"/>
      <c r="BR75" s="381"/>
      <c r="BS75" s="362"/>
      <c r="BT75" s="381"/>
      <c r="BU75" s="362"/>
      <c r="BV75" s="381"/>
      <c r="BW75" s="362"/>
      <c r="BX75" s="381"/>
      <c r="BY75" s="362"/>
      <c r="BZ75" s="328"/>
      <c r="CA75" s="328"/>
      <c r="CB75" s="328"/>
      <c r="CC75" s="362"/>
      <c r="CD75" s="381"/>
      <c r="CE75" s="362"/>
      <c r="CF75" s="328"/>
      <c r="CG75" s="328"/>
      <c r="CH75" s="328"/>
      <c r="CI75" s="2"/>
      <c r="CJ75" s="2"/>
      <c r="CK75" s="2"/>
      <c r="CL75" s="2"/>
      <c r="CM75" s="2"/>
      <c r="CN75" s="2"/>
      <c r="CO75" s="2"/>
      <c r="CP75" s="2"/>
    </row>
    <row r="76" spans="47:94" x14ac:dyDescent="0.2">
      <c r="AU76" s="328"/>
      <c r="AV76" s="328"/>
      <c r="AW76" s="328"/>
      <c r="AX76" s="381"/>
      <c r="AY76" s="362"/>
      <c r="AZ76" s="381"/>
      <c r="BA76" s="362"/>
      <c r="BB76" s="381"/>
      <c r="BC76" s="362"/>
      <c r="BD76" s="381"/>
      <c r="BE76" s="362"/>
      <c r="BF76" s="381"/>
      <c r="BG76" s="362"/>
      <c r="BH76" s="381"/>
      <c r="BI76" s="362"/>
      <c r="BJ76" s="381"/>
      <c r="BK76" s="362"/>
      <c r="BL76" s="381"/>
      <c r="BM76" s="362"/>
      <c r="BN76" s="381"/>
      <c r="BO76" s="362"/>
      <c r="BP76" s="381"/>
      <c r="BQ76" s="362"/>
      <c r="BR76" s="381"/>
      <c r="BS76" s="362"/>
      <c r="BT76" s="381"/>
      <c r="BU76" s="362"/>
      <c r="BV76" s="381"/>
      <c r="BW76" s="362"/>
      <c r="BX76" s="381"/>
      <c r="BY76" s="362"/>
      <c r="BZ76" s="328"/>
      <c r="CA76" s="328"/>
      <c r="CB76" s="328"/>
      <c r="CC76" s="362"/>
      <c r="CD76" s="381"/>
      <c r="CE76" s="362"/>
      <c r="CF76" s="328"/>
      <c r="CG76" s="328"/>
      <c r="CH76" s="328"/>
      <c r="CI76" s="2"/>
      <c r="CJ76" s="2"/>
      <c r="CK76" s="2"/>
      <c r="CL76" s="2"/>
      <c r="CM76" s="2"/>
      <c r="CN76" s="2"/>
      <c r="CO76" s="2"/>
      <c r="CP76" s="2"/>
    </row>
  </sheetData>
  <sheetProtection sheet="1" objects="1" scenarios="1" formatCells="0" formatColumns="0" formatRows="0" insertColumns="0"/>
  <customSheetViews>
    <customSheetView guid="{F9B2AFCD-706F-4A95-97DA-6EDAA648AEE9}" showPageBreaks="1" printArea="1" showRuler="0" topLeftCell="A7">
      <selection activeCell="E12" sqref="E12"/>
      <rowBreaks count="1" manualBreakCount="1">
        <brk id="27" max="16383" man="1"/>
      </rowBreaks>
      <pageMargins left="0.2" right="0.23" top="0.98402777777777783" bottom="0.98402777777777772" header="0.51180555555555562" footer="0.5"/>
      <printOptions horizontalCentered="1"/>
      <pageSetup paperSize="9" scale="90" firstPageNumber="0" orientation="landscape" horizontalDpi="300" verticalDpi="300" r:id="rId1"/>
      <headerFooter alignWithMargins="0">
        <oddFooter>&amp;C&amp;8UNSD/UNEP Questionnaire 2008 on Environment Statistics - Waste Section - p.&amp;P</oddFooter>
      </headerFooter>
    </customSheetView>
  </customSheetViews>
  <mergeCells count="47">
    <mergeCell ref="BQ4:BR4"/>
    <mergeCell ref="C6:AK6"/>
    <mergeCell ref="D35:AR35"/>
    <mergeCell ref="AH34:AJ34"/>
    <mergeCell ref="D39:AR39"/>
    <mergeCell ref="D40:AR40"/>
    <mergeCell ref="C1:E1"/>
    <mergeCell ref="C4:AK4"/>
    <mergeCell ref="D31:AK31"/>
    <mergeCell ref="D30:AK30"/>
    <mergeCell ref="D28:AQ28"/>
    <mergeCell ref="D38:AR38"/>
    <mergeCell ref="D36:AR36"/>
    <mergeCell ref="D37:AR37"/>
    <mergeCell ref="AP34:AQ34"/>
    <mergeCell ref="D29:AQ29"/>
    <mergeCell ref="AU46:BY46"/>
    <mergeCell ref="AU47:BY47"/>
    <mergeCell ref="AU48:BY48"/>
    <mergeCell ref="AU49:BY49"/>
    <mergeCell ref="D41:AR41"/>
    <mergeCell ref="D42:AR42"/>
    <mergeCell ref="D43:AR43"/>
    <mergeCell ref="D44:AR44"/>
    <mergeCell ref="D45:AR45"/>
    <mergeCell ref="D46:AR46"/>
    <mergeCell ref="D53:AR53"/>
    <mergeCell ref="D58:AR58"/>
    <mergeCell ref="D54:AR54"/>
    <mergeCell ref="D55:AR55"/>
    <mergeCell ref="D56:AR56"/>
    <mergeCell ref="D57:AR57"/>
    <mergeCell ref="D51:AR51"/>
    <mergeCell ref="D52:AR52"/>
    <mergeCell ref="D47:AR47"/>
    <mergeCell ref="D48:AR48"/>
    <mergeCell ref="D49:AR49"/>
    <mergeCell ref="D50:AR50"/>
    <mergeCell ref="AU50:BY50"/>
    <mergeCell ref="AU51:BY51"/>
    <mergeCell ref="AU52:BY52"/>
    <mergeCell ref="AU53:BY53"/>
    <mergeCell ref="AU58:BY58"/>
    <mergeCell ref="AU54:BY54"/>
    <mergeCell ref="AU55:BY55"/>
    <mergeCell ref="AU56:BY56"/>
    <mergeCell ref="AU57:BY57"/>
  </mergeCells>
  <phoneticPr fontId="19" type="noConversion"/>
  <conditionalFormatting sqref="F19 F17 T19 H19 H17 J19 V19 L19 N19 X19 P19 AP19 R19 Z19 AP17 AN17 AL17 AJ17 AH17 AF17 AD17 AB17 Z17 X17 V17 T17 R17 P17 N17 L17 J17 AN19 AL19 AJ19 AH19 AF19 AB19 AD19">
    <cfRule type="cellIs" dxfId="24" priority="3" stopIfTrue="1" operator="lessThan">
      <formula>F18</formula>
    </cfRule>
  </conditionalFormatting>
  <conditionalFormatting sqref="AP11 AJ11 AN11 AL11 AH11 AB11 AF11 AD11 Z11 X11 V11 T11 R11 P11 N11 L11 J11 H11 F11">
    <cfRule type="cellIs" dxfId="23" priority="4" stopIfTrue="1" operator="lessThan">
      <formula>F9+F10</formula>
    </cfRule>
  </conditionalFormatting>
  <conditionalFormatting sqref="F14 H14 J14 L14 N14 P14 R14 T14 V14 X14 Z14 AB14 AD14 AF14 AH14 AP14 AN14 AJ14 AL14">
    <cfRule type="cellIs" dxfId="22" priority="21" stopIfTrue="1" operator="lessThan">
      <formula>F15+F17+F19+F16+F21</formula>
    </cfRule>
    <cfRule type="cellIs" dxfId="21" priority="22" stopIfTrue="1" operator="lessThan">
      <formula>F11+F12-F13</formula>
    </cfRule>
  </conditionalFormatting>
  <conditionalFormatting sqref="CA9:CA21 CG9:CG21 BC9:BC21 BM9:BM21 CE9:CE21 BK23:BK25 BM23:BM25 BI9:BI21 BK9:BK21 BG23:BG25 BI23:BI25 BE9:BE21 BG9:BG21 BC23:BC25 BE23:BE25 BA23:BA25 BA9:BA21 CE23:CE25 CG23:CG25 CC23:CC25 CC9:CC21 BY23:BY25 CA23:CA25 BW9:BW21 BY9:BY21 BU23:BU25 BW23:BW25 BS9:BS21 BU9:BU21 BQ23:BQ25 BS23:BS25 BO23:BO25 BO9:BO21 BQ9:BQ21">
    <cfRule type="cellIs" dxfId="20" priority="18" stopIfTrue="1" operator="equal">
      <formula>"&gt; 25%"</formula>
    </cfRule>
  </conditionalFormatting>
  <conditionalFormatting sqref="CG37 CG31 AY39:AY40 AW39:AW40 CG33 BS37 BS33 BS31 CA33 BQ33 BQ37 BQ39:BQ40 BS39:BS40 BO37 BO33 BO31 BQ31 BM33 BM37 BM39:BM40 BO39:BO40 BK37 BK33 BK31 BM31 BI33 BI37 BI39:BI40 BK39:BK40 BG37 BG33 BG31 BI31 BE33 BE37 BE39:BE40 BG39:BG40 BC37 BC33 BC31 BE31 BA33 BA37 BA39:BA40 BC39:BC40 AY37 AY33 AY31 BA31 AW31 AW33 AW37 CE31 CE37 CE39:CE40 CG39:CG40 CC37 CC31 CC33 CE33 CA37 CA39:CA40 CC39:CC40 BY37 BY33 BY31 CA31 BW33 BW37 BW39:BW40 BY39:BY40 BU37 BU39:BU40 BU33 BU31 BW31">
    <cfRule type="cellIs" dxfId="19" priority="19" stopIfTrue="1" operator="equal">
      <formula>"&lt;&gt;"</formula>
    </cfRule>
  </conditionalFormatting>
  <conditionalFormatting sqref="AY9:AY21 AY23:AY25">
    <cfRule type="cellIs" dxfId="18" priority="20" stopIfTrue="1" operator="equal">
      <formula>"&gt; 100%"</formula>
    </cfRule>
  </conditionalFormatting>
  <printOptions horizontalCentered="1"/>
  <pageMargins left="0.45972222222222225" right="0.57013888888888886" top="0.44" bottom="0.79" header="0.32" footer="0.5"/>
  <pageSetup paperSize="9" scale="85" firstPageNumber="0" orientation="landscape" horizontalDpi="300" verticalDpi="300" r:id="rId2"/>
  <headerFooter alignWithMargins="0">
    <oddFooter>&amp;C&amp;8UNSD/UNEP Questionnaire 2013 on Environment Statistics - Waste Section - p.&amp;P</oddFooter>
  </headerFooter>
  <rowBreaks count="1" manualBreakCount="1">
    <brk id="30" min="2" max="37" man="1"/>
  </rowBreaks>
  <ignoredErrors>
    <ignoredError sqref="AW32:CC32 CE32 CG32" evalError="1"/>
    <ignoredError sqref="AY30 BA30 BC30 BE30 BG30 BI30 BK30 BM30 BO30 BQ30 BS30 BU30 BW30 BY30 CC30 CE30" unlockedFormula="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V77"/>
  <sheetViews>
    <sheetView showGridLines="0" topLeftCell="C1" zoomScale="85" zoomScaleNormal="85" workbookViewId="0">
      <selection activeCell="T9" sqref="T9"/>
    </sheetView>
  </sheetViews>
  <sheetFormatPr defaultRowHeight="12.75" x14ac:dyDescent="0.2"/>
  <cols>
    <col min="1" max="1" width="5" style="532" hidden="1" customWidth="1"/>
    <col min="2" max="2" width="5.85546875" style="476" hidden="1" customWidth="1"/>
    <col min="3" max="3" width="9.42578125" customWidth="1"/>
    <col min="4" max="4" width="29.5703125" customWidth="1"/>
    <col min="5" max="5" width="5.140625" customWidth="1"/>
    <col min="6" max="6" width="6.85546875" hidden="1" customWidth="1"/>
    <col min="7" max="7" width="1.7109375" style="200" hidden="1" customWidth="1"/>
    <col min="8" max="8" width="6.85546875" style="162" hidden="1" customWidth="1"/>
    <col min="9" max="9" width="1.7109375" style="200" hidden="1" customWidth="1"/>
    <col min="10" max="10" width="6.85546875" style="162" hidden="1" customWidth="1"/>
    <col min="11" max="11" width="1.7109375" style="200" hidden="1" customWidth="1"/>
    <col min="12" max="12" width="6.85546875" style="162" hidden="1" customWidth="1"/>
    <col min="13" max="13" width="1.7109375" style="200" hidden="1" customWidth="1"/>
    <col min="14" max="14" width="6.85546875" style="162" hidden="1" customWidth="1"/>
    <col min="15" max="15" width="1.7109375" style="200" hidden="1" customWidth="1"/>
    <col min="16" max="16" width="6.85546875" style="162" hidden="1" customWidth="1"/>
    <col min="17" max="17" width="2.28515625" style="200" hidden="1" customWidth="1"/>
    <col min="18" max="18" width="6.85546875" style="162" hidden="1" customWidth="1"/>
    <col min="19" max="19" width="1.7109375" style="200" hidden="1" customWidth="1"/>
    <col min="20" max="20" width="6.85546875" style="162" customWidth="1"/>
    <col min="21" max="21" width="1.7109375" style="777" customWidth="1"/>
    <col min="22" max="22" width="6.85546875" style="162" customWidth="1"/>
    <col min="23" max="23" width="1.7109375" style="777" customWidth="1"/>
    <col min="24" max="24" width="6.85546875" style="162" customWidth="1"/>
    <col min="25" max="25" width="1.7109375" style="777" customWidth="1"/>
    <col min="26" max="26" width="6.85546875" style="162" customWidth="1"/>
    <col min="27" max="27" width="1.7109375" style="777" customWidth="1"/>
    <col min="28" max="28" width="6.85546875" style="162" customWidth="1"/>
    <col min="29" max="29" width="1.7109375" style="777" customWidth="1"/>
    <col min="30" max="30" width="6.85546875" style="200" customWidth="1"/>
    <col min="31" max="31" width="1.7109375" style="777" customWidth="1"/>
    <col min="32" max="32" width="6.85546875" style="200" customWidth="1"/>
    <col min="33" max="33" width="1.7109375" style="777" customWidth="1"/>
    <col min="34" max="34" width="6.85546875" style="162" customWidth="1"/>
    <col min="35" max="35" width="1.7109375" style="777" customWidth="1"/>
    <col min="36" max="36" width="6.85546875" style="162" customWidth="1"/>
    <col min="37" max="37" width="1.7109375" style="777" customWidth="1"/>
    <col min="38" max="38" width="6.85546875" style="200" customWidth="1"/>
    <col min="39" max="39" width="1.7109375" style="777" customWidth="1"/>
    <col min="40" max="40" width="6.85546875" style="200" customWidth="1"/>
    <col min="41" max="41" width="1.7109375" style="777" customWidth="1"/>
    <col min="42" max="42" width="6.85546875" style="162" customWidth="1"/>
    <col min="43" max="43" width="1.7109375" style="777" customWidth="1"/>
    <col min="44" max="44" width="0.28515625" style="200" customWidth="1"/>
    <col min="45" max="45" width="3.28515625" style="162" customWidth="1"/>
    <col min="46" max="46" width="6.7109375" style="329" customWidth="1"/>
    <col min="47" max="47" width="29.140625" style="329" customWidth="1"/>
    <col min="48" max="49" width="5.85546875" style="329" customWidth="1"/>
    <col min="50" max="50" width="1.7109375" style="433" customWidth="1"/>
    <col min="51" max="51" width="5.85546875" style="379" customWidth="1"/>
    <col min="52" max="52" width="1.7109375" style="433" customWidth="1"/>
    <col min="53" max="53" width="5.85546875" style="379" customWidth="1"/>
    <col min="54" max="54" width="1.7109375" style="433" customWidth="1"/>
    <col min="55" max="55" width="5.85546875" style="379" customWidth="1"/>
    <col min="56" max="56" width="1.7109375" style="433" customWidth="1"/>
    <col min="57" max="57" width="5.85546875" style="379" customWidth="1"/>
    <col min="58" max="58" width="1.7109375" style="433" customWidth="1"/>
    <col min="59" max="59" width="5.85546875" style="379" customWidth="1"/>
    <col min="60" max="60" width="1.7109375" style="433" customWidth="1"/>
    <col min="61" max="61" width="5.85546875" style="379" customWidth="1"/>
    <col min="62" max="62" width="1.7109375" style="433" customWidth="1"/>
    <col min="63" max="63" width="5.85546875" style="379" customWidth="1"/>
    <col min="64" max="64" width="1.7109375" style="433" customWidth="1"/>
    <col min="65" max="65" width="5.85546875" style="379" customWidth="1"/>
    <col min="66" max="66" width="1.7109375" style="433" customWidth="1"/>
    <col min="67" max="67" width="5.85546875" style="379" customWidth="1"/>
    <col min="68" max="68" width="1.7109375" style="433" customWidth="1"/>
    <col min="69" max="69" width="5.85546875" style="379" customWidth="1"/>
    <col min="70" max="70" width="1.7109375" style="433" customWidth="1"/>
    <col min="71" max="71" width="5.85546875" style="379" customWidth="1"/>
    <col min="72" max="72" width="1.7109375" style="433" customWidth="1"/>
    <col min="73" max="73" width="5.85546875" style="379" customWidth="1"/>
    <col min="74" max="74" width="1.7109375" style="433" customWidth="1"/>
    <col min="75" max="75" width="5.85546875" style="379" customWidth="1"/>
    <col min="76" max="76" width="1.7109375" style="433" customWidth="1"/>
    <col min="77" max="77" width="5.85546875" style="329" customWidth="1"/>
    <col min="78" max="78" width="1.7109375" style="329" customWidth="1"/>
    <col min="79" max="79" width="5.85546875" style="329" customWidth="1"/>
    <col min="80" max="80" width="1.7109375" style="329" customWidth="1"/>
    <col min="81" max="81" width="5.85546875" style="379" customWidth="1"/>
    <col min="82" max="82" width="1.7109375" style="433" customWidth="1"/>
    <col min="83" max="83" width="5.85546875" style="329" customWidth="1"/>
    <col min="84" max="84" width="1.7109375" style="329" customWidth="1"/>
    <col min="85" max="85" width="5.85546875" style="329" customWidth="1"/>
    <col min="86" max="86" width="1.7109375" style="329" customWidth="1"/>
  </cols>
  <sheetData>
    <row r="1" spans="1:91" ht="15" customHeight="1" x14ac:dyDescent="0.25">
      <c r="B1" s="476">
        <v>0</v>
      </c>
      <c r="C1" s="874" t="s">
        <v>83</v>
      </c>
      <c r="D1" s="874"/>
      <c r="E1" s="874"/>
      <c r="F1" s="63"/>
      <c r="G1" s="196"/>
      <c r="H1" s="156"/>
      <c r="I1" s="196"/>
      <c r="J1" s="156"/>
      <c r="K1" s="196"/>
      <c r="L1" s="156"/>
      <c r="M1" s="196"/>
      <c r="N1" s="156"/>
      <c r="O1" s="196"/>
      <c r="P1" s="156"/>
      <c r="Q1" s="196"/>
      <c r="R1" s="156"/>
      <c r="S1" s="196"/>
      <c r="T1" s="156"/>
      <c r="U1" s="769"/>
      <c r="V1" s="156"/>
      <c r="W1" s="769"/>
      <c r="X1" s="156"/>
      <c r="Y1" s="769"/>
      <c r="Z1" s="156"/>
      <c r="AA1" s="769"/>
      <c r="AB1" s="156"/>
      <c r="AC1" s="769"/>
      <c r="AD1" s="196"/>
      <c r="AE1" s="769"/>
      <c r="AF1" s="196"/>
      <c r="AG1" s="769"/>
      <c r="AH1" s="156"/>
      <c r="AI1" s="779"/>
      <c r="AJ1" s="156"/>
      <c r="AK1" s="779"/>
      <c r="AL1" s="202"/>
      <c r="AM1" s="779"/>
      <c r="AN1" s="202"/>
      <c r="AO1" s="779"/>
      <c r="AP1" s="156"/>
      <c r="AQ1" s="779"/>
      <c r="AR1" s="202"/>
      <c r="AS1" s="161"/>
      <c r="AT1" s="482" t="s">
        <v>200</v>
      </c>
      <c r="AU1" s="425"/>
      <c r="AV1" s="325"/>
      <c r="AW1" s="325"/>
      <c r="AX1" s="426"/>
      <c r="AY1" s="361"/>
      <c r="AZ1" s="426"/>
      <c r="BA1" s="361"/>
      <c r="BB1" s="426"/>
      <c r="BC1" s="361"/>
      <c r="BD1" s="426"/>
      <c r="BE1" s="361"/>
      <c r="BF1" s="426"/>
      <c r="BG1" s="361"/>
      <c r="BH1" s="426"/>
      <c r="BI1" s="361"/>
      <c r="BJ1" s="426"/>
      <c r="BK1" s="361"/>
      <c r="BL1" s="426"/>
      <c r="BM1" s="361"/>
      <c r="BN1" s="426"/>
      <c r="BO1" s="361"/>
      <c r="BP1" s="426"/>
      <c r="BQ1" s="361"/>
      <c r="BR1" s="426"/>
      <c r="BS1" s="361"/>
      <c r="BT1" s="426"/>
      <c r="BU1" s="361"/>
      <c r="BV1" s="427"/>
      <c r="BW1" s="361"/>
      <c r="BX1" s="427"/>
      <c r="BY1" s="328"/>
      <c r="BZ1" s="328"/>
      <c r="CA1" s="328"/>
      <c r="CB1" s="328"/>
      <c r="CC1" s="361"/>
      <c r="CD1" s="427"/>
      <c r="CE1" s="328"/>
      <c r="CF1" s="328"/>
      <c r="CG1" s="328"/>
      <c r="CH1" s="328"/>
      <c r="CI1" s="103"/>
      <c r="CJ1" s="103"/>
      <c r="CK1" s="103"/>
      <c r="CL1" s="103"/>
      <c r="CM1" s="103"/>
    </row>
    <row r="2" spans="1:91" x14ac:dyDescent="0.2">
      <c r="C2" s="64"/>
      <c r="D2" s="64"/>
      <c r="E2" s="65"/>
      <c r="F2" s="65"/>
      <c r="G2" s="197"/>
      <c r="H2" s="157"/>
      <c r="I2" s="197"/>
      <c r="J2" s="157"/>
      <c r="K2" s="197"/>
      <c r="L2" s="157"/>
      <c r="M2" s="197"/>
      <c r="N2" s="157"/>
      <c r="O2" s="197"/>
      <c r="P2" s="157"/>
      <c r="Q2" s="197"/>
      <c r="R2" s="157"/>
      <c r="S2" s="197"/>
      <c r="T2" s="157"/>
      <c r="U2" s="770"/>
      <c r="V2" s="157"/>
      <c r="W2" s="770"/>
      <c r="X2" s="157"/>
      <c r="Y2" s="770"/>
      <c r="Z2" s="157"/>
      <c r="AA2" s="770"/>
      <c r="AB2" s="157"/>
      <c r="AC2" s="770"/>
      <c r="AD2" s="197"/>
      <c r="AE2" s="770"/>
      <c r="AF2" s="197"/>
      <c r="AG2" s="770"/>
      <c r="AH2" s="157"/>
      <c r="AI2" s="780"/>
      <c r="AJ2" s="157"/>
      <c r="AK2" s="780"/>
      <c r="AL2" s="203"/>
      <c r="AM2" s="780"/>
      <c r="AN2" s="203"/>
      <c r="AO2" s="780"/>
      <c r="AP2" s="157"/>
      <c r="AQ2" s="780"/>
      <c r="AR2" s="203"/>
      <c r="AS2" s="161"/>
      <c r="AT2" s="342"/>
      <c r="AU2" s="343"/>
      <c r="AV2" s="343"/>
      <c r="AW2" s="343"/>
      <c r="AX2" s="428"/>
      <c r="AY2" s="364"/>
      <c r="AZ2" s="428"/>
      <c r="BA2" s="364"/>
      <c r="BB2" s="428"/>
      <c r="BC2" s="364"/>
      <c r="BD2" s="428"/>
      <c r="BE2" s="364"/>
      <c r="BF2" s="428"/>
      <c r="BG2" s="364"/>
      <c r="BH2" s="428"/>
      <c r="BI2" s="364"/>
      <c r="BJ2" s="428"/>
      <c r="BK2" s="364"/>
      <c r="BL2" s="428"/>
      <c r="BM2" s="364"/>
      <c r="BN2" s="428"/>
      <c r="BO2" s="364"/>
      <c r="BP2" s="428"/>
      <c r="BQ2" s="364"/>
      <c r="BR2" s="428"/>
      <c r="BS2" s="364"/>
      <c r="BT2" s="428"/>
      <c r="BU2" s="364"/>
      <c r="BV2" s="428"/>
      <c r="BW2" s="364"/>
      <c r="BX2" s="428"/>
      <c r="BY2" s="328"/>
      <c r="BZ2" s="328"/>
      <c r="CA2" s="328"/>
      <c r="CB2" s="328"/>
      <c r="CC2" s="364"/>
      <c r="CD2" s="428"/>
      <c r="CE2" s="328"/>
      <c r="CF2" s="328"/>
      <c r="CG2" s="328"/>
      <c r="CH2" s="328"/>
      <c r="CI2" s="103"/>
      <c r="CJ2" s="103"/>
      <c r="CK2" s="103"/>
      <c r="CL2" s="103"/>
      <c r="CM2" s="103"/>
    </row>
    <row r="3" spans="1:91" s="11" customFormat="1" ht="17.25" customHeight="1" x14ac:dyDescent="0.25">
      <c r="A3" s="476"/>
      <c r="B3" s="476">
        <v>426</v>
      </c>
      <c r="C3" s="285" t="s">
        <v>121</v>
      </c>
      <c r="D3" s="676" t="s">
        <v>306</v>
      </c>
      <c r="E3" s="674"/>
      <c r="F3" s="290"/>
      <c r="G3" s="291"/>
      <c r="H3" s="292"/>
      <c r="I3" s="291"/>
      <c r="J3" s="292"/>
      <c r="K3" s="291"/>
      <c r="L3" s="292"/>
      <c r="M3" s="291"/>
      <c r="N3" s="292"/>
      <c r="O3" s="291"/>
      <c r="P3" s="290"/>
      <c r="Q3" s="291"/>
      <c r="R3" s="290"/>
      <c r="S3" s="291"/>
      <c r="T3" s="290"/>
      <c r="U3" s="724"/>
      <c r="V3" s="285" t="s">
        <v>122</v>
      </c>
      <c r="W3" s="286"/>
      <c r="X3" s="287"/>
      <c r="Y3" s="286"/>
      <c r="Z3" s="288"/>
      <c r="AA3" s="286"/>
      <c r="AB3" s="287"/>
      <c r="AC3" s="286"/>
      <c r="AD3" s="287"/>
      <c r="AE3" s="286"/>
      <c r="AF3" s="287"/>
      <c r="AG3" s="286"/>
      <c r="AH3" s="289"/>
      <c r="AI3" s="745"/>
      <c r="AJ3" s="142"/>
      <c r="AK3" s="745"/>
      <c r="AL3" s="142"/>
      <c r="AM3" s="745"/>
      <c r="AN3" s="142"/>
      <c r="AO3" s="745"/>
      <c r="AP3" s="289"/>
      <c r="AQ3" s="745"/>
      <c r="AR3" s="299"/>
      <c r="AS3" s="235"/>
      <c r="AT3" s="605" t="s">
        <v>210</v>
      </c>
      <c r="AU3" s="345"/>
      <c r="AV3" s="346"/>
      <c r="AW3" s="347"/>
      <c r="AX3" s="488"/>
      <c r="AY3" s="488"/>
      <c r="AZ3" s="488"/>
      <c r="BA3" s="488"/>
      <c r="BB3" s="326"/>
      <c r="BC3" s="326"/>
      <c r="BD3" s="326"/>
      <c r="BE3" s="326"/>
      <c r="BF3" s="326"/>
      <c r="BG3" s="326"/>
      <c r="BH3" s="348"/>
      <c r="BI3" s="347"/>
      <c r="BJ3" s="347"/>
      <c r="BK3" s="347"/>
      <c r="BL3" s="347"/>
      <c r="BM3" s="347"/>
      <c r="BN3" s="347"/>
      <c r="BO3" s="348"/>
      <c r="BP3" s="348"/>
      <c r="BQ3" s="348"/>
      <c r="BR3" s="347"/>
      <c r="BS3" s="347"/>
      <c r="BT3" s="347"/>
      <c r="BU3" s="347"/>
      <c r="BV3" s="347"/>
      <c r="BW3" s="347"/>
      <c r="BX3" s="347"/>
      <c r="BY3" s="347"/>
      <c r="BZ3" s="345"/>
      <c r="CA3" s="345"/>
      <c r="CB3" s="345"/>
      <c r="CC3" s="347"/>
      <c r="CD3" s="347"/>
      <c r="CE3" s="347"/>
      <c r="CF3" s="345"/>
      <c r="CG3" s="345"/>
      <c r="CH3" s="345"/>
      <c r="CI3" s="139"/>
    </row>
    <row r="4" spans="1:91" s="11" customFormat="1" ht="3.75" customHeight="1" x14ac:dyDescent="0.25">
      <c r="A4" s="476"/>
      <c r="B4" s="476"/>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678"/>
      <c r="AM4" s="678"/>
      <c r="AN4" s="678"/>
      <c r="AO4" s="678"/>
      <c r="AP4" s="678"/>
      <c r="AQ4" s="678"/>
      <c r="AR4" s="220"/>
      <c r="AS4" s="235"/>
      <c r="AT4" s="611"/>
      <c r="AU4" s="344"/>
      <c r="AV4" s="344"/>
      <c r="AW4" s="344"/>
      <c r="AX4" s="344"/>
      <c r="AY4" s="344"/>
      <c r="AZ4" s="344"/>
      <c r="BA4" s="365"/>
      <c r="BB4" s="366"/>
      <c r="BC4" s="365"/>
      <c r="BD4" s="366"/>
      <c r="BE4" s="365"/>
      <c r="BF4" s="366"/>
      <c r="BG4" s="365"/>
      <c r="BH4" s="366"/>
      <c r="BI4" s="365"/>
      <c r="BJ4" s="366"/>
      <c r="BK4" s="365"/>
      <c r="BL4" s="366"/>
      <c r="BM4" s="367"/>
      <c r="BN4" s="368"/>
      <c r="BO4" s="367"/>
      <c r="BP4" s="368"/>
      <c r="BQ4" s="871"/>
      <c r="BR4" s="871"/>
      <c r="BS4" s="367"/>
      <c r="BT4" s="368"/>
      <c r="BU4" s="367"/>
      <c r="BV4" s="368"/>
      <c r="BW4" s="367"/>
      <c r="BX4" s="368"/>
      <c r="BY4" s="345"/>
      <c r="BZ4" s="344"/>
      <c r="CA4" s="344"/>
      <c r="CB4" s="344"/>
      <c r="CC4" s="367"/>
      <c r="CD4" s="368"/>
      <c r="CE4" s="345"/>
      <c r="CF4" s="344"/>
      <c r="CG4" s="344"/>
      <c r="CH4" s="344"/>
    </row>
    <row r="5" spans="1:91" ht="2.25" customHeight="1" x14ac:dyDescent="0.2">
      <c r="C5" s="71"/>
      <c r="D5" s="71"/>
      <c r="E5" s="71"/>
      <c r="F5" s="71"/>
      <c r="G5" s="198"/>
      <c r="H5" s="158"/>
      <c r="I5" s="198"/>
      <c r="J5" s="158"/>
      <c r="K5" s="198"/>
      <c r="L5" s="158"/>
      <c r="M5" s="198"/>
      <c r="N5" s="158"/>
      <c r="O5" s="198"/>
      <c r="P5" s="158"/>
      <c r="Q5" s="198"/>
      <c r="R5" s="158"/>
      <c r="S5" s="198"/>
      <c r="T5" s="158"/>
      <c r="U5" s="771"/>
      <c r="V5" s="158"/>
      <c r="W5" s="771"/>
      <c r="X5" s="158"/>
      <c r="Y5" s="771"/>
      <c r="Z5" s="158"/>
      <c r="AA5" s="771"/>
      <c r="AB5" s="158"/>
      <c r="AC5" s="771"/>
      <c r="AD5" s="198"/>
      <c r="AE5" s="771"/>
      <c r="AF5" s="198"/>
      <c r="AG5" s="771"/>
      <c r="AH5" s="158"/>
      <c r="AJ5" s="158"/>
      <c r="AP5" s="158"/>
      <c r="AS5" s="231"/>
      <c r="AT5" s="613"/>
      <c r="AU5" s="327"/>
      <c r="AV5" s="327"/>
      <c r="AW5" s="327"/>
      <c r="AX5" s="427"/>
      <c r="AY5" s="370"/>
      <c r="AZ5" s="427"/>
      <c r="BA5" s="370"/>
      <c r="BB5" s="427"/>
      <c r="BC5" s="370"/>
      <c r="BD5" s="427"/>
      <c r="BE5" s="370"/>
      <c r="BF5" s="427"/>
      <c r="BG5" s="370"/>
      <c r="BH5" s="427"/>
      <c r="BI5" s="370"/>
      <c r="BJ5" s="427"/>
      <c r="BK5" s="370"/>
      <c r="BL5" s="427"/>
      <c r="BM5" s="370"/>
      <c r="BN5" s="427"/>
      <c r="BO5" s="370"/>
      <c r="BP5" s="427"/>
      <c r="BQ5" s="370"/>
      <c r="BR5" s="427"/>
      <c r="BS5" s="370"/>
      <c r="BT5" s="427"/>
      <c r="BU5" s="370"/>
      <c r="BV5" s="427"/>
      <c r="BW5" s="370"/>
      <c r="BX5" s="427"/>
      <c r="BY5" s="345"/>
      <c r="BZ5" s="345"/>
      <c r="CA5" s="345"/>
      <c r="CB5" s="345"/>
      <c r="CC5" s="370"/>
      <c r="CD5" s="427"/>
      <c r="CE5" s="345"/>
      <c r="CF5" s="345"/>
      <c r="CG5" s="345"/>
      <c r="CH5" s="345"/>
      <c r="CI5" s="139"/>
      <c r="CJ5" s="103"/>
      <c r="CK5" s="103"/>
      <c r="CL5" s="103"/>
      <c r="CM5" s="103"/>
    </row>
    <row r="6" spans="1:91" ht="18.75" customHeight="1" x14ac:dyDescent="0.25">
      <c r="B6" s="476">
        <v>164</v>
      </c>
      <c r="C6" s="137" t="s">
        <v>191</v>
      </c>
      <c r="D6" s="137"/>
      <c r="E6" s="137"/>
      <c r="F6" s="137"/>
      <c r="G6" s="199"/>
      <c r="H6" s="172"/>
      <c r="I6" s="199"/>
      <c r="J6" s="172"/>
      <c r="K6" s="199"/>
      <c r="L6" s="172"/>
      <c r="M6" s="199"/>
      <c r="N6" s="172"/>
      <c r="O6" s="199"/>
      <c r="P6" s="172"/>
      <c r="Q6" s="199"/>
      <c r="R6" s="172"/>
      <c r="S6" s="199"/>
      <c r="T6" s="172"/>
      <c r="U6" s="772"/>
      <c r="V6" s="172"/>
      <c r="W6" s="772"/>
      <c r="X6" s="172"/>
      <c r="Y6" s="772"/>
      <c r="Z6" s="172"/>
      <c r="AA6" s="772"/>
      <c r="AB6" s="172"/>
      <c r="AC6" s="772"/>
      <c r="AD6" s="199"/>
      <c r="AE6" s="772"/>
      <c r="AF6" s="199"/>
      <c r="AG6" s="772"/>
      <c r="AH6" s="172"/>
      <c r="AI6" s="772"/>
      <c r="AJ6" s="172"/>
      <c r="AK6" s="772"/>
      <c r="AL6" s="199"/>
      <c r="AM6" s="772"/>
      <c r="AN6" s="199"/>
      <c r="AO6" s="772"/>
      <c r="AP6" s="172"/>
      <c r="AQ6" s="772"/>
      <c r="AR6" s="238"/>
      <c r="AS6" s="237"/>
      <c r="AT6" s="609" t="s">
        <v>30</v>
      </c>
      <c r="AU6" s="425"/>
      <c r="AV6" s="425"/>
      <c r="AW6" s="425"/>
      <c r="AX6" s="426"/>
      <c r="AY6" s="382"/>
      <c r="AZ6" s="426"/>
      <c r="BA6" s="382"/>
      <c r="BB6" s="426"/>
      <c r="BC6" s="382"/>
      <c r="BD6" s="426"/>
      <c r="BE6" s="382"/>
      <c r="BF6" s="426"/>
      <c r="BG6" s="382"/>
      <c r="BH6" s="426"/>
      <c r="BI6" s="382"/>
      <c r="BJ6" s="426"/>
      <c r="BK6" s="382"/>
      <c r="BL6" s="426"/>
      <c r="BM6" s="382"/>
      <c r="BN6" s="426"/>
      <c r="BO6" s="382"/>
      <c r="BP6" s="426"/>
      <c r="BQ6" s="382"/>
      <c r="BR6" s="426"/>
      <c r="BS6" s="382"/>
      <c r="BT6" s="426"/>
      <c r="BU6" s="382"/>
      <c r="BV6" s="426"/>
      <c r="BW6" s="382"/>
      <c r="BX6" s="426"/>
      <c r="BY6" s="328"/>
      <c r="BZ6" s="328"/>
      <c r="CA6" s="328"/>
      <c r="CB6" s="328"/>
      <c r="CC6" s="382"/>
      <c r="CD6" s="426"/>
      <c r="CE6" s="328"/>
      <c r="CF6" s="328"/>
      <c r="CG6" s="328"/>
      <c r="CH6" s="328"/>
      <c r="CI6" s="103"/>
      <c r="CJ6" s="103"/>
      <c r="CK6" s="103"/>
      <c r="CL6" s="103"/>
      <c r="CM6" s="103"/>
    </row>
    <row r="7" spans="1:91" ht="14.25" customHeight="1" x14ac:dyDescent="0.2">
      <c r="A7" s="476"/>
      <c r="F7" s="179"/>
      <c r="G7" s="209"/>
      <c r="H7" s="186"/>
      <c r="I7" s="209"/>
      <c r="J7" s="186"/>
      <c r="K7" s="209"/>
      <c r="L7" s="186"/>
      <c r="M7" s="209"/>
      <c r="N7" s="186"/>
      <c r="O7" s="209"/>
      <c r="P7" s="186"/>
      <c r="Q7" s="209"/>
      <c r="S7" s="294"/>
      <c r="T7" s="470" t="s">
        <v>202</v>
      </c>
      <c r="U7" s="698"/>
      <c r="V7" s="699"/>
      <c r="W7" s="698"/>
      <c r="X7" s="699"/>
      <c r="Y7" s="698"/>
      <c r="Z7" s="700"/>
      <c r="AA7" s="698"/>
      <c r="AC7" s="294"/>
      <c r="AD7" s="295"/>
      <c r="AE7" s="296" t="s">
        <v>192</v>
      </c>
      <c r="AF7" s="297"/>
      <c r="AG7" s="294"/>
      <c r="AH7" s="298"/>
      <c r="AI7" s="746"/>
      <c r="AJ7" s="15"/>
      <c r="AL7" s="456"/>
      <c r="AM7" s="749"/>
      <c r="AN7" s="456"/>
      <c r="AO7" s="749"/>
      <c r="AP7" s="298"/>
      <c r="AQ7" s="746"/>
      <c r="AR7" s="219"/>
      <c r="AS7" s="103"/>
      <c r="AT7" s="612" t="s">
        <v>217</v>
      </c>
      <c r="AX7" s="330"/>
      <c r="AY7" s="331"/>
      <c r="AZ7" s="331"/>
      <c r="BA7" s="332"/>
      <c r="BB7" s="333"/>
      <c r="BC7" s="333"/>
      <c r="BD7" s="333"/>
      <c r="BE7" s="333"/>
      <c r="BF7" s="333"/>
      <c r="BG7" s="333"/>
      <c r="BH7" s="333"/>
      <c r="BI7" s="333"/>
      <c r="BJ7" s="333"/>
      <c r="BK7" s="333"/>
      <c r="BL7" s="333"/>
      <c r="BM7" s="333"/>
      <c r="BN7" s="333"/>
      <c r="BO7" s="333"/>
      <c r="BP7" s="333"/>
      <c r="BQ7" s="333"/>
      <c r="BR7" s="324"/>
      <c r="BS7" s="324"/>
      <c r="BT7" s="324"/>
      <c r="BU7" s="324"/>
      <c r="BV7" s="329"/>
      <c r="BW7" s="324"/>
      <c r="BX7" s="329"/>
      <c r="BY7" s="324"/>
      <c r="CC7" s="324"/>
      <c r="CD7" s="329"/>
      <c r="CE7" s="324"/>
    </row>
    <row r="8" spans="1:91" s="101" customFormat="1" ht="23.25" customHeight="1" x14ac:dyDescent="0.2">
      <c r="A8" s="484"/>
      <c r="B8" s="681">
        <v>2</v>
      </c>
      <c r="C8" s="242" t="s">
        <v>123</v>
      </c>
      <c r="D8" s="242" t="s">
        <v>124</v>
      </c>
      <c r="E8" s="242" t="s">
        <v>125</v>
      </c>
      <c r="F8" s="245">
        <v>1990</v>
      </c>
      <c r="G8" s="246"/>
      <c r="H8" s="245">
        <v>1995</v>
      </c>
      <c r="I8" s="246"/>
      <c r="J8" s="245">
        <v>1996</v>
      </c>
      <c r="K8" s="246"/>
      <c r="L8" s="245">
        <v>1997</v>
      </c>
      <c r="M8" s="246"/>
      <c r="N8" s="245">
        <v>1998</v>
      </c>
      <c r="O8" s="246"/>
      <c r="P8" s="245">
        <v>1999</v>
      </c>
      <c r="Q8" s="246"/>
      <c r="R8" s="245">
        <v>2000</v>
      </c>
      <c r="S8" s="246"/>
      <c r="T8" s="245">
        <v>2001</v>
      </c>
      <c r="U8" s="773"/>
      <c r="V8" s="245">
        <v>2002</v>
      </c>
      <c r="W8" s="773"/>
      <c r="X8" s="245">
        <v>2003</v>
      </c>
      <c r="Y8" s="773"/>
      <c r="Z8" s="245">
        <v>2004</v>
      </c>
      <c r="AA8" s="773"/>
      <c r="AB8" s="245">
        <v>2005</v>
      </c>
      <c r="AC8" s="773"/>
      <c r="AD8" s="245">
        <v>2006</v>
      </c>
      <c r="AE8" s="773"/>
      <c r="AF8" s="245">
        <v>2007</v>
      </c>
      <c r="AG8" s="778"/>
      <c r="AH8" s="245">
        <v>2008</v>
      </c>
      <c r="AI8" s="773"/>
      <c r="AJ8" s="245">
        <v>2009</v>
      </c>
      <c r="AK8" s="778"/>
      <c r="AL8" s="245">
        <v>2010</v>
      </c>
      <c r="AM8" s="773"/>
      <c r="AN8" s="245">
        <v>2011</v>
      </c>
      <c r="AO8" s="778"/>
      <c r="AP8" s="245">
        <v>2012</v>
      </c>
      <c r="AQ8" s="773"/>
      <c r="AR8" s="173"/>
      <c r="AS8" s="424"/>
      <c r="AT8" s="242" t="s">
        <v>123</v>
      </c>
      <c r="AU8" s="242" t="s">
        <v>124</v>
      </c>
      <c r="AV8" s="242" t="s">
        <v>125</v>
      </c>
      <c r="AW8" s="245">
        <v>1990</v>
      </c>
      <c r="AX8" s="246"/>
      <c r="AY8" s="245">
        <v>1995</v>
      </c>
      <c r="AZ8" s="246"/>
      <c r="BA8" s="245">
        <v>1996</v>
      </c>
      <c r="BB8" s="246"/>
      <c r="BC8" s="245">
        <v>1997</v>
      </c>
      <c r="BD8" s="246"/>
      <c r="BE8" s="245">
        <v>1998</v>
      </c>
      <c r="BF8" s="246"/>
      <c r="BG8" s="245">
        <v>1999</v>
      </c>
      <c r="BH8" s="246"/>
      <c r="BI8" s="245">
        <v>2000</v>
      </c>
      <c r="BJ8" s="246"/>
      <c r="BK8" s="245">
        <v>2001</v>
      </c>
      <c r="BL8" s="246"/>
      <c r="BM8" s="245">
        <v>2002</v>
      </c>
      <c r="BN8" s="246"/>
      <c r="BO8" s="245">
        <v>2003</v>
      </c>
      <c r="BP8" s="246"/>
      <c r="BQ8" s="245">
        <v>2004</v>
      </c>
      <c r="BR8" s="246"/>
      <c r="BS8" s="245">
        <v>2005</v>
      </c>
      <c r="BT8" s="246"/>
      <c r="BU8" s="245">
        <v>2006</v>
      </c>
      <c r="BV8" s="246"/>
      <c r="BW8" s="245">
        <v>2007</v>
      </c>
      <c r="BX8" s="192"/>
      <c r="BY8" s="245">
        <v>2008</v>
      </c>
      <c r="BZ8" s="314"/>
      <c r="CA8" s="245">
        <v>2009</v>
      </c>
      <c r="CB8" s="192"/>
      <c r="CC8" s="245">
        <v>2010</v>
      </c>
      <c r="CD8" s="192"/>
      <c r="CE8" s="245">
        <v>2011</v>
      </c>
      <c r="CF8" s="314"/>
      <c r="CG8" s="245">
        <v>2012</v>
      </c>
      <c r="CH8" s="192"/>
    </row>
    <row r="9" spans="1:91" ht="18.75" customHeight="1" x14ac:dyDescent="0.2">
      <c r="B9" s="533">
        <v>1884</v>
      </c>
      <c r="C9" s="76">
        <v>1</v>
      </c>
      <c r="D9" s="77" t="s">
        <v>139</v>
      </c>
      <c r="E9" s="76" t="s">
        <v>135</v>
      </c>
      <c r="F9" s="180"/>
      <c r="G9" s="210"/>
      <c r="H9" s="180"/>
      <c r="I9" s="210"/>
      <c r="J9" s="180"/>
      <c r="K9" s="210"/>
      <c r="L9" s="180"/>
      <c r="M9" s="210"/>
      <c r="N9" s="180"/>
      <c r="O9" s="210"/>
      <c r="P9" s="180"/>
      <c r="Q9" s="210"/>
      <c r="R9" s="180"/>
      <c r="S9" s="210"/>
      <c r="T9" s="180"/>
      <c r="U9" s="210"/>
      <c r="V9" s="180"/>
      <c r="W9" s="210"/>
      <c r="X9" s="180"/>
      <c r="Y9" s="210"/>
      <c r="Z9" s="180"/>
      <c r="AA9" s="210"/>
      <c r="AB9" s="180"/>
      <c r="AC9" s="210"/>
      <c r="AD9" s="578"/>
      <c r="AE9" s="210"/>
      <c r="AF9" s="578"/>
      <c r="AG9" s="210"/>
      <c r="AH9" s="180"/>
      <c r="AI9" s="210"/>
      <c r="AJ9" s="180"/>
      <c r="AK9" s="222"/>
      <c r="AL9" s="578"/>
      <c r="AM9" s="210"/>
      <c r="AN9" s="578"/>
      <c r="AO9" s="210"/>
      <c r="AP9" s="180"/>
      <c r="AQ9" s="210"/>
      <c r="AR9" s="174"/>
      <c r="AS9" s="85"/>
      <c r="AT9" s="518">
        <v>1</v>
      </c>
      <c r="AU9" s="350" t="s">
        <v>139</v>
      </c>
      <c r="AV9" s="275" t="s">
        <v>135</v>
      </c>
      <c r="AW9" s="351" t="s">
        <v>26</v>
      </c>
      <c r="AX9" s="352"/>
      <c r="AY9" s="438" t="str">
        <f>IF(OR(ISBLANK(F9),ISBLANK(H9)),"N/A",IF(ABS(H9-F9)&gt;10,"&gt; 10%","ok"))</f>
        <v>N/A</v>
      </c>
      <c r="AZ9" s="352"/>
      <c r="BA9" s="438" t="str">
        <f>IF(OR(ISBLANK(H9),ISBLANK(J9)),"N/A",IF(ABS(J9-H9)&gt;10,"&gt; 10%","ok"))</f>
        <v>N/A</v>
      </c>
      <c r="BB9" s="438"/>
      <c r="BC9" s="438" t="str">
        <f t="shared" ref="BC9:CA9" si="0">IF(OR(ISBLANK(J9),ISBLANK(L9)),"N/A",IF(ABS(L9-J9)&gt;10,"&gt; 10%","ok"))</f>
        <v>N/A</v>
      </c>
      <c r="BD9" s="438"/>
      <c r="BE9" s="438" t="str">
        <f t="shared" si="0"/>
        <v>N/A</v>
      </c>
      <c r="BF9" s="438"/>
      <c r="BG9" s="438" t="str">
        <f t="shared" si="0"/>
        <v>N/A</v>
      </c>
      <c r="BH9" s="438"/>
      <c r="BI9" s="438" t="str">
        <f t="shared" si="0"/>
        <v>N/A</v>
      </c>
      <c r="BJ9" s="438"/>
      <c r="BK9" s="438" t="str">
        <f t="shared" si="0"/>
        <v>N/A</v>
      </c>
      <c r="BL9" s="438"/>
      <c r="BM9" s="438" t="str">
        <f t="shared" si="0"/>
        <v>N/A</v>
      </c>
      <c r="BN9" s="438"/>
      <c r="BO9" s="438" t="str">
        <f t="shared" si="0"/>
        <v>N/A</v>
      </c>
      <c r="BP9" s="438"/>
      <c r="BQ9" s="438" t="str">
        <f t="shared" si="0"/>
        <v>N/A</v>
      </c>
      <c r="BR9" s="438"/>
      <c r="BS9" s="438" t="str">
        <f t="shared" si="0"/>
        <v>N/A</v>
      </c>
      <c r="BT9" s="438"/>
      <c r="BU9" s="438" t="str">
        <f t="shared" si="0"/>
        <v>N/A</v>
      </c>
      <c r="BV9" s="438"/>
      <c r="BW9" s="438" t="str">
        <f t="shared" si="0"/>
        <v>N/A</v>
      </c>
      <c r="BX9" s="438"/>
      <c r="BY9" s="438" t="str">
        <f t="shared" si="0"/>
        <v>N/A</v>
      </c>
      <c r="BZ9" s="438"/>
      <c r="CA9" s="438" t="str">
        <f t="shared" si="0"/>
        <v>N/A</v>
      </c>
      <c r="CB9" s="429"/>
      <c r="CC9" s="438" t="str">
        <f t="shared" ref="CC9:CC16" si="1">IF(OR(ISBLANK(AJ9),ISBLANK(AL9)),"N/A",IF(ABS(AL9-AJ9)&gt;10,"&gt; 10%","ok"))</f>
        <v>N/A</v>
      </c>
      <c r="CD9" s="438"/>
      <c r="CE9" s="438" t="str">
        <f t="shared" ref="CE9:CE16" si="2">IF(OR(ISBLANK(AL9),ISBLANK(AN9)),"N/A",IF(ABS(AN9-AL9)&gt;10,"&gt; 10%","ok"))</f>
        <v>N/A</v>
      </c>
      <c r="CF9" s="438"/>
      <c r="CG9" s="438" t="str">
        <f t="shared" ref="CG9:CG16" si="3">IF(OR(ISBLANK(AN9),ISBLANK(AP9)),"N/A",IF(ABS(AP9-AN9)&gt;10,"&gt; 10%","ok"))</f>
        <v>N/A</v>
      </c>
      <c r="CH9" s="429"/>
    </row>
    <row r="10" spans="1:91" ht="18.75" customHeight="1" x14ac:dyDescent="0.2">
      <c r="B10" s="533">
        <v>1885</v>
      </c>
      <c r="C10" s="80">
        <v>2</v>
      </c>
      <c r="D10" s="77" t="s">
        <v>140</v>
      </c>
      <c r="E10" s="80" t="s">
        <v>135</v>
      </c>
      <c r="F10" s="223"/>
      <c r="G10" s="204"/>
      <c r="H10" s="223"/>
      <c r="I10" s="204"/>
      <c r="J10" s="223"/>
      <c r="K10" s="204"/>
      <c r="L10" s="223"/>
      <c r="M10" s="204"/>
      <c r="N10" s="223"/>
      <c r="O10" s="204"/>
      <c r="P10" s="223"/>
      <c r="Q10" s="204"/>
      <c r="R10" s="223"/>
      <c r="S10" s="204"/>
      <c r="T10" s="223"/>
      <c r="U10" s="204"/>
      <c r="V10" s="223"/>
      <c r="W10" s="204"/>
      <c r="X10" s="223"/>
      <c r="Y10" s="204"/>
      <c r="Z10" s="223"/>
      <c r="AA10" s="204"/>
      <c r="AB10" s="223"/>
      <c r="AC10" s="204"/>
      <c r="AD10" s="580"/>
      <c r="AE10" s="204"/>
      <c r="AF10" s="580"/>
      <c r="AG10" s="204"/>
      <c r="AH10" s="223"/>
      <c r="AI10" s="204"/>
      <c r="AJ10" s="223"/>
      <c r="AK10" s="204"/>
      <c r="AL10" s="580"/>
      <c r="AM10" s="204"/>
      <c r="AN10" s="580"/>
      <c r="AO10" s="204"/>
      <c r="AP10" s="223"/>
      <c r="AQ10" s="204"/>
      <c r="AR10" s="174"/>
      <c r="AS10" s="85"/>
      <c r="AT10" s="519">
        <v>2</v>
      </c>
      <c r="AU10" s="350" t="s">
        <v>140</v>
      </c>
      <c r="AV10" s="275" t="s">
        <v>135</v>
      </c>
      <c r="AW10" s="351" t="s">
        <v>26</v>
      </c>
      <c r="AX10" s="352"/>
      <c r="AY10" s="438" t="str">
        <f t="shared" ref="AY10:BA16" si="4">IF(OR(ISBLANK(F10),ISBLANK(H10)),"N/A",IF(ABS(H10-F10)&gt;10,"&gt; 10%","ok"))</f>
        <v>N/A</v>
      </c>
      <c r="AZ10" s="277"/>
      <c r="BA10" s="438" t="str">
        <f t="shared" si="4"/>
        <v>N/A</v>
      </c>
      <c r="BB10" s="438"/>
      <c r="BC10" s="438" t="str">
        <f t="shared" ref="BC10:BC16" si="5">IF(OR(ISBLANK(J10),ISBLANK(L10)),"N/A",IF(ABS(L10-J10)&gt;10,"&gt; 10%","ok"))</f>
        <v>N/A</v>
      </c>
      <c r="BD10" s="438"/>
      <c r="BE10" s="438" t="str">
        <f t="shared" ref="BE10:BE16" si="6">IF(OR(ISBLANK(L10),ISBLANK(N10)),"N/A",IF(ABS(N10-L10)&gt;10,"&gt; 10%","ok"))</f>
        <v>N/A</v>
      </c>
      <c r="BF10" s="438"/>
      <c r="BG10" s="438" t="str">
        <f t="shared" ref="BG10:BG16" si="7">IF(OR(ISBLANK(N10),ISBLANK(P10)),"N/A",IF(ABS(P10-N10)&gt;10,"&gt; 10%","ok"))</f>
        <v>N/A</v>
      </c>
      <c r="BH10" s="438"/>
      <c r="BI10" s="438" t="str">
        <f t="shared" ref="BI10:BI16" si="8">IF(OR(ISBLANK(P10),ISBLANK(R10)),"N/A",IF(ABS(R10-P10)&gt;10,"&gt; 10%","ok"))</f>
        <v>N/A</v>
      </c>
      <c r="BJ10" s="438"/>
      <c r="BK10" s="438" t="str">
        <f t="shared" ref="BK10:BK16" si="9">IF(OR(ISBLANK(R10),ISBLANK(T10)),"N/A",IF(ABS(T10-R10)&gt;10,"&gt; 10%","ok"))</f>
        <v>N/A</v>
      </c>
      <c r="BL10" s="438"/>
      <c r="BM10" s="438" t="str">
        <f t="shared" ref="BM10:BM16" si="10">IF(OR(ISBLANK(T10),ISBLANK(V10)),"N/A",IF(ABS(V10-T10)&gt;10,"&gt; 10%","ok"))</f>
        <v>N/A</v>
      </c>
      <c r="BN10" s="438"/>
      <c r="BO10" s="438" t="str">
        <f t="shared" ref="BO10:BO16" si="11">IF(OR(ISBLANK(V10),ISBLANK(X10)),"N/A",IF(ABS(X10-V10)&gt;10,"&gt; 10%","ok"))</f>
        <v>N/A</v>
      </c>
      <c r="BP10" s="438"/>
      <c r="BQ10" s="438" t="str">
        <f t="shared" ref="BQ10:BQ16" si="12">IF(OR(ISBLANK(X10),ISBLANK(Z10)),"N/A",IF(ABS(Z10-X10)&gt;10,"&gt; 10%","ok"))</f>
        <v>N/A</v>
      </c>
      <c r="BR10" s="438"/>
      <c r="BS10" s="438" t="str">
        <f t="shared" ref="BS10:BS16" si="13">IF(OR(ISBLANK(Z10),ISBLANK(AB10)),"N/A",IF(ABS(AB10-Z10)&gt;10,"&gt; 10%","ok"))</f>
        <v>N/A</v>
      </c>
      <c r="BT10" s="438"/>
      <c r="BU10" s="438" t="str">
        <f t="shared" ref="BU10:BU16" si="14">IF(OR(ISBLANK(AB10),ISBLANK(AD10)),"N/A",IF(ABS(AD10-AB10)&gt;10,"&gt; 10%","ok"))</f>
        <v>N/A</v>
      </c>
      <c r="BV10" s="438"/>
      <c r="BW10" s="438" t="str">
        <f t="shared" ref="BW10:BW16" si="15">IF(OR(ISBLANK(AD10),ISBLANK(AF10)),"N/A",IF(ABS(AF10-AD10)&gt;10,"&gt; 10%","ok"))</f>
        <v>N/A</v>
      </c>
      <c r="BX10" s="438"/>
      <c r="BY10" s="438" t="str">
        <f t="shared" ref="BY10:BY16" si="16">IF(OR(ISBLANK(AF10),ISBLANK(AH10)),"N/A",IF(ABS(AH10-AF10)&gt;10,"&gt; 10%","ok"))</f>
        <v>N/A</v>
      </c>
      <c r="BZ10" s="438"/>
      <c r="CA10" s="438" t="str">
        <f t="shared" ref="CA10:CA16" si="17">IF(OR(ISBLANK(AH10),ISBLANK(AJ10)),"N/A",IF(ABS(AJ10-AH10)&gt;10,"&gt; 10%","ok"))</f>
        <v>N/A</v>
      </c>
      <c r="CB10" s="277"/>
      <c r="CC10" s="438" t="str">
        <f t="shared" si="1"/>
        <v>N/A</v>
      </c>
      <c r="CD10" s="438"/>
      <c r="CE10" s="438" t="str">
        <f t="shared" si="2"/>
        <v>N/A</v>
      </c>
      <c r="CF10" s="438"/>
      <c r="CG10" s="438" t="str">
        <f t="shared" si="3"/>
        <v>N/A</v>
      </c>
      <c r="CH10" s="277"/>
    </row>
    <row r="11" spans="1:91" ht="18.75" customHeight="1" x14ac:dyDescent="0.2">
      <c r="B11" s="533">
        <v>1886</v>
      </c>
      <c r="C11" s="76">
        <v>3</v>
      </c>
      <c r="D11" s="79" t="s">
        <v>141</v>
      </c>
      <c r="E11" s="80" t="s">
        <v>135</v>
      </c>
      <c r="F11" s="223"/>
      <c r="G11" s="204"/>
      <c r="H11" s="223"/>
      <c r="I11" s="204"/>
      <c r="J11" s="223"/>
      <c r="K11" s="204"/>
      <c r="L11" s="223"/>
      <c r="M11" s="204"/>
      <c r="N11" s="223"/>
      <c r="O11" s="204"/>
      <c r="P11" s="223"/>
      <c r="Q11" s="204"/>
      <c r="R11" s="223"/>
      <c r="S11" s="204"/>
      <c r="T11" s="223"/>
      <c r="U11" s="204"/>
      <c r="V11" s="223"/>
      <c r="W11" s="204"/>
      <c r="X11" s="223"/>
      <c r="Y11" s="204"/>
      <c r="Z11" s="223"/>
      <c r="AA11" s="204"/>
      <c r="AB11" s="223"/>
      <c r="AC11" s="204"/>
      <c r="AD11" s="580"/>
      <c r="AE11" s="204"/>
      <c r="AF11" s="580"/>
      <c r="AG11" s="204"/>
      <c r="AH11" s="223"/>
      <c r="AI11" s="204"/>
      <c r="AJ11" s="223"/>
      <c r="AK11" s="204"/>
      <c r="AL11" s="580"/>
      <c r="AM11" s="204"/>
      <c r="AN11" s="580"/>
      <c r="AO11" s="204"/>
      <c r="AP11" s="223"/>
      <c r="AQ11" s="204"/>
      <c r="AR11" s="174"/>
      <c r="AS11" s="85"/>
      <c r="AT11" s="520">
        <v>3</v>
      </c>
      <c r="AU11" s="350" t="s">
        <v>141</v>
      </c>
      <c r="AV11" s="275" t="s">
        <v>135</v>
      </c>
      <c r="AW11" s="351" t="s">
        <v>26</v>
      </c>
      <c r="AX11" s="352"/>
      <c r="AY11" s="438" t="str">
        <f t="shared" si="4"/>
        <v>N/A</v>
      </c>
      <c r="AZ11" s="277"/>
      <c r="BA11" s="438" t="str">
        <f t="shared" si="4"/>
        <v>N/A</v>
      </c>
      <c r="BB11" s="438"/>
      <c r="BC11" s="438" t="str">
        <f t="shared" si="5"/>
        <v>N/A</v>
      </c>
      <c r="BD11" s="438"/>
      <c r="BE11" s="438" t="str">
        <f t="shared" si="6"/>
        <v>N/A</v>
      </c>
      <c r="BF11" s="438"/>
      <c r="BG11" s="438" t="str">
        <f t="shared" si="7"/>
        <v>N/A</v>
      </c>
      <c r="BH11" s="438"/>
      <c r="BI11" s="438" t="str">
        <f t="shared" si="8"/>
        <v>N/A</v>
      </c>
      <c r="BJ11" s="438"/>
      <c r="BK11" s="438" t="str">
        <f t="shared" si="9"/>
        <v>N/A</v>
      </c>
      <c r="BL11" s="438"/>
      <c r="BM11" s="438" t="str">
        <f t="shared" si="10"/>
        <v>N/A</v>
      </c>
      <c r="BN11" s="438"/>
      <c r="BO11" s="438" t="str">
        <f t="shared" si="11"/>
        <v>N/A</v>
      </c>
      <c r="BP11" s="438"/>
      <c r="BQ11" s="438" t="str">
        <f t="shared" si="12"/>
        <v>N/A</v>
      </c>
      <c r="BR11" s="438"/>
      <c r="BS11" s="438" t="str">
        <f t="shared" si="13"/>
        <v>N/A</v>
      </c>
      <c r="BT11" s="438"/>
      <c r="BU11" s="438" t="str">
        <f t="shared" si="14"/>
        <v>N/A</v>
      </c>
      <c r="BV11" s="438"/>
      <c r="BW11" s="438" t="str">
        <f t="shared" si="15"/>
        <v>N/A</v>
      </c>
      <c r="BX11" s="438"/>
      <c r="BY11" s="438" t="str">
        <f t="shared" si="16"/>
        <v>N/A</v>
      </c>
      <c r="BZ11" s="438"/>
      <c r="CA11" s="438" t="str">
        <f t="shared" si="17"/>
        <v>N/A</v>
      </c>
      <c r="CB11" s="277"/>
      <c r="CC11" s="438" t="str">
        <f t="shared" si="1"/>
        <v>N/A</v>
      </c>
      <c r="CD11" s="438"/>
      <c r="CE11" s="438" t="str">
        <f t="shared" si="2"/>
        <v>N/A</v>
      </c>
      <c r="CF11" s="438"/>
      <c r="CG11" s="438" t="str">
        <f t="shared" si="3"/>
        <v>N/A</v>
      </c>
      <c r="CH11" s="277"/>
    </row>
    <row r="12" spans="1:91" ht="18.75" customHeight="1" x14ac:dyDescent="0.2">
      <c r="B12" s="533">
        <v>1887</v>
      </c>
      <c r="C12" s="80">
        <v>4</v>
      </c>
      <c r="D12" s="79" t="s">
        <v>142</v>
      </c>
      <c r="E12" s="80" t="s">
        <v>135</v>
      </c>
      <c r="F12" s="223"/>
      <c r="G12" s="204"/>
      <c r="H12" s="223"/>
      <c r="I12" s="204"/>
      <c r="J12" s="223"/>
      <c r="K12" s="204"/>
      <c r="L12" s="223"/>
      <c r="M12" s="204"/>
      <c r="N12" s="223"/>
      <c r="O12" s="204"/>
      <c r="P12" s="223"/>
      <c r="Q12" s="204"/>
      <c r="R12" s="223"/>
      <c r="S12" s="204"/>
      <c r="T12" s="223"/>
      <c r="U12" s="204"/>
      <c r="V12" s="223"/>
      <c r="W12" s="204"/>
      <c r="X12" s="223"/>
      <c r="Y12" s="204"/>
      <c r="Z12" s="223"/>
      <c r="AA12" s="204"/>
      <c r="AB12" s="223"/>
      <c r="AC12" s="204"/>
      <c r="AD12" s="580"/>
      <c r="AE12" s="204"/>
      <c r="AF12" s="580"/>
      <c r="AG12" s="204"/>
      <c r="AH12" s="223"/>
      <c r="AI12" s="204"/>
      <c r="AJ12" s="223"/>
      <c r="AK12" s="204"/>
      <c r="AL12" s="580"/>
      <c r="AM12" s="204"/>
      <c r="AN12" s="580"/>
      <c r="AO12" s="204"/>
      <c r="AP12" s="223"/>
      <c r="AQ12" s="204"/>
      <c r="AR12" s="174"/>
      <c r="AS12" s="85"/>
      <c r="AT12" s="519">
        <v>4</v>
      </c>
      <c r="AU12" s="350" t="s">
        <v>142</v>
      </c>
      <c r="AV12" s="275" t="s">
        <v>135</v>
      </c>
      <c r="AW12" s="351" t="s">
        <v>26</v>
      </c>
      <c r="AX12" s="352"/>
      <c r="AY12" s="438" t="str">
        <f t="shared" si="4"/>
        <v>N/A</v>
      </c>
      <c r="AZ12" s="277"/>
      <c r="BA12" s="438" t="str">
        <f t="shared" si="4"/>
        <v>N/A</v>
      </c>
      <c r="BB12" s="438"/>
      <c r="BC12" s="438" t="str">
        <f t="shared" si="5"/>
        <v>N/A</v>
      </c>
      <c r="BD12" s="438"/>
      <c r="BE12" s="438" t="str">
        <f t="shared" si="6"/>
        <v>N/A</v>
      </c>
      <c r="BF12" s="438"/>
      <c r="BG12" s="438" t="str">
        <f t="shared" si="7"/>
        <v>N/A</v>
      </c>
      <c r="BH12" s="438"/>
      <c r="BI12" s="438" t="str">
        <f t="shared" si="8"/>
        <v>N/A</v>
      </c>
      <c r="BJ12" s="438"/>
      <c r="BK12" s="438" t="str">
        <f t="shared" si="9"/>
        <v>N/A</v>
      </c>
      <c r="BL12" s="438"/>
      <c r="BM12" s="438" t="str">
        <f t="shared" si="10"/>
        <v>N/A</v>
      </c>
      <c r="BN12" s="438"/>
      <c r="BO12" s="438" t="str">
        <f t="shared" si="11"/>
        <v>N/A</v>
      </c>
      <c r="BP12" s="438"/>
      <c r="BQ12" s="438" t="str">
        <f t="shared" si="12"/>
        <v>N/A</v>
      </c>
      <c r="BR12" s="438"/>
      <c r="BS12" s="438" t="str">
        <f t="shared" si="13"/>
        <v>N/A</v>
      </c>
      <c r="BT12" s="438"/>
      <c r="BU12" s="438" t="str">
        <f t="shared" si="14"/>
        <v>N/A</v>
      </c>
      <c r="BV12" s="438"/>
      <c r="BW12" s="438" t="str">
        <f t="shared" si="15"/>
        <v>N/A</v>
      </c>
      <c r="BX12" s="438"/>
      <c r="BY12" s="438" t="str">
        <f t="shared" si="16"/>
        <v>N/A</v>
      </c>
      <c r="BZ12" s="438"/>
      <c r="CA12" s="438" t="str">
        <f t="shared" si="17"/>
        <v>N/A</v>
      </c>
      <c r="CB12" s="277"/>
      <c r="CC12" s="438" t="str">
        <f t="shared" si="1"/>
        <v>N/A</v>
      </c>
      <c r="CD12" s="438"/>
      <c r="CE12" s="438" t="str">
        <f t="shared" si="2"/>
        <v>N/A</v>
      </c>
      <c r="CF12" s="438"/>
      <c r="CG12" s="438" t="str">
        <f t="shared" si="3"/>
        <v>N/A</v>
      </c>
      <c r="CH12" s="277"/>
    </row>
    <row r="13" spans="1:91" s="1" customFormat="1" ht="18.75" customHeight="1" x14ac:dyDescent="0.2">
      <c r="A13" s="532"/>
      <c r="B13" s="533">
        <v>1888</v>
      </c>
      <c r="C13" s="76">
        <v>5</v>
      </c>
      <c r="D13" s="109" t="s">
        <v>143</v>
      </c>
      <c r="E13" s="80" t="s">
        <v>135</v>
      </c>
      <c r="F13" s="223"/>
      <c r="G13" s="204"/>
      <c r="H13" s="223"/>
      <c r="I13" s="204"/>
      <c r="J13" s="223"/>
      <c r="K13" s="204"/>
      <c r="L13" s="223"/>
      <c r="M13" s="204"/>
      <c r="N13" s="223"/>
      <c r="O13" s="204"/>
      <c r="P13" s="223"/>
      <c r="Q13" s="204"/>
      <c r="R13" s="223"/>
      <c r="S13" s="204"/>
      <c r="T13" s="223"/>
      <c r="U13" s="204"/>
      <c r="V13" s="223"/>
      <c r="W13" s="204"/>
      <c r="X13" s="223"/>
      <c r="Y13" s="204"/>
      <c r="Z13" s="223"/>
      <c r="AA13" s="204"/>
      <c r="AB13" s="223"/>
      <c r="AC13" s="204"/>
      <c r="AD13" s="580"/>
      <c r="AE13" s="204"/>
      <c r="AF13" s="580"/>
      <c r="AG13" s="204"/>
      <c r="AH13" s="223"/>
      <c r="AI13" s="204"/>
      <c r="AJ13" s="223"/>
      <c r="AK13" s="204"/>
      <c r="AL13" s="580"/>
      <c r="AM13" s="204"/>
      <c r="AN13" s="580"/>
      <c r="AO13" s="204"/>
      <c r="AP13" s="223"/>
      <c r="AQ13" s="204"/>
      <c r="AR13" s="174"/>
      <c r="AS13" s="85"/>
      <c r="AT13" s="520">
        <v>5</v>
      </c>
      <c r="AU13" s="350" t="s">
        <v>143</v>
      </c>
      <c r="AV13" s="275" t="s">
        <v>135</v>
      </c>
      <c r="AW13" s="351" t="s">
        <v>26</v>
      </c>
      <c r="AX13" s="352"/>
      <c r="AY13" s="438" t="str">
        <f t="shared" si="4"/>
        <v>N/A</v>
      </c>
      <c r="AZ13" s="277"/>
      <c r="BA13" s="438" t="str">
        <f t="shared" si="4"/>
        <v>N/A</v>
      </c>
      <c r="BB13" s="438"/>
      <c r="BC13" s="438" t="str">
        <f t="shared" si="5"/>
        <v>N/A</v>
      </c>
      <c r="BD13" s="438"/>
      <c r="BE13" s="438" t="str">
        <f t="shared" si="6"/>
        <v>N/A</v>
      </c>
      <c r="BF13" s="438"/>
      <c r="BG13" s="438" t="str">
        <f t="shared" si="7"/>
        <v>N/A</v>
      </c>
      <c r="BH13" s="438"/>
      <c r="BI13" s="438" t="str">
        <f t="shared" si="8"/>
        <v>N/A</v>
      </c>
      <c r="BJ13" s="438"/>
      <c r="BK13" s="438" t="str">
        <f t="shared" si="9"/>
        <v>N/A</v>
      </c>
      <c r="BL13" s="438"/>
      <c r="BM13" s="438" t="str">
        <f t="shared" si="10"/>
        <v>N/A</v>
      </c>
      <c r="BN13" s="438"/>
      <c r="BO13" s="438" t="str">
        <f t="shared" si="11"/>
        <v>N/A</v>
      </c>
      <c r="BP13" s="438"/>
      <c r="BQ13" s="438" t="str">
        <f t="shared" si="12"/>
        <v>N/A</v>
      </c>
      <c r="BR13" s="438"/>
      <c r="BS13" s="438" t="str">
        <f t="shared" si="13"/>
        <v>N/A</v>
      </c>
      <c r="BT13" s="438"/>
      <c r="BU13" s="438" t="str">
        <f t="shared" si="14"/>
        <v>N/A</v>
      </c>
      <c r="BV13" s="438"/>
      <c r="BW13" s="438" t="str">
        <f t="shared" si="15"/>
        <v>N/A</v>
      </c>
      <c r="BX13" s="438"/>
      <c r="BY13" s="438" t="str">
        <f t="shared" si="16"/>
        <v>N/A</v>
      </c>
      <c r="BZ13" s="438"/>
      <c r="CA13" s="438" t="str">
        <f t="shared" si="17"/>
        <v>N/A</v>
      </c>
      <c r="CB13" s="277"/>
      <c r="CC13" s="438" t="str">
        <f t="shared" si="1"/>
        <v>N/A</v>
      </c>
      <c r="CD13" s="438"/>
      <c r="CE13" s="438" t="str">
        <f t="shared" si="2"/>
        <v>N/A</v>
      </c>
      <c r="CF13" s="438"/>
      <c r="CG13" s="438" t="str">
        <f t="shared" si="3"/>
        <v>N/A</v>
      </c>
      <c r="CH13" s="277"/>
    </row>
    <row r="14" spans="1:91" s="1" customFormat="1" ht="18.75" customHeight="1" x14ac:dyDescent="0.2">
      <c r="A14" s="532"/>
      <c r="B14" s="533">
        <v>2811</v>
      </c>
      <c r="C14" s="80">
        <v>6</v>
      </c>
      <c r="D14" s="109" t="s">
        <v>146</v>
      </c>
      <c r="E14" s="80" t="s">
        <v>135</v>
      </c>
      <c r="F14" s="223"/>
      <c r="G14" s="204"/>
      <c r="H14" s="223"/>
      <c r="I14" s="204"/>
      <c r="J14" s="223"/>
      <c r="K14" s="204"/>
      <c r="L14" s="223"/>
      <c r="M14" s="204"/>
      <c r="N14" s="223"/>
      <c r="O14" s="204"/>
      <c r="P14" s="223"/>
      <c r="Q14" s="204"/>
      <c r="R14" s="223"/>
      <c r="S14" s="204"/>
      <c r="T14" s="223"/>
      <c r="U14" s="204"/>
      <c r="V14" s="223"/>
      <c r="W14" s="204"/>
      <c r="X14" s="223"/>
      <c r="Y14" s="204"/>
      <c r="Z14" s="223"/>
      <c r="AA14" s="204"/>
      <c r="AB14" s="223"/>
      <c r="AC14" s="204"/>
      <c r="AD14" s="580"/>
      <c r="AE14" s="204"/>
      <c r="AF14" s="580"/>
      <c r="AG14" s="204"/>
      <c r="AH14" s="223"/>
      <c r="AI14" s="204"/>
      <c r="AJ14" s="223"/>
      <c r="AK14" s="204"/>
      <c r="AL14" s="580"/>
      <c r="AM14" s="204"/>
      <c r="AN14" s="580"/>
      <c r="AO14" s="204"/>
      <c r="AP14" s="223"/>
      <c r="AQ14" s="204"/>
      <c r="AR14" s="174"/>
      <c r="AS14" s="85"/>
      <c r="AT14" s="519">
        <v>6</v>
      </c>
      <c r="AU14" s="350" t="s">
        <v>146</v>
      </c>
      <c r="AV14" s="275" t="s">
        <v>135</v>
      </c>
      <c r="AW14" s="351" t="s">
        <v>26</v>
      </c>
      <c r="AX14" s="352"/>
      <c r="AY14" s="438" t="str">
        <f t="shared" si="4"/>
        <v>N/A</v>
      </c>
      <c r="AZ14" s="277"/>
      <c r="BA14" s="438" t="str">
        <f t="shared" si="4"/>
        <v>N/A</v>
      </c>
      <c r="BB14" s="438"/>
      <c r="BC14" s="438" t="str">
        <f t="shared" si="5"/>
        <v>N/A</v>
      </c>
      <c r="BD14" s="438"/>
      <c r="BE14" s="438" t="str">
        <f t="shared" si="6"/>
        <v>N/A</v>
      </c>
      <c r="BF14" s="438"/>
      <c r="BG14" s="438" t="str">
        <f t="shared" si="7"/>
        <v>N/A</v>
      </c>
      <c r="BH14" s="438"/>
      <c r="BI14" s="438" t="str">
        <f t="shared" si="8"/>
        <v>N/A</v>
      </c>
      <c r="BJ14" s="438"/>
      <c r="BK14" s="438" t="str">
        <f t="shared" si="9"/>
        <v>N/A</v>
      </c>
      <c r="BL14" s="438"/>
      <c r="BM14" s="438" t="str">
        <f t="shared" si="10"/>
        <v>N/A</v>
      </c>
      <c r="BN14" s="438"/>
      <c r="BO14" s="438" t="str">
        <f t="shared" si="11"/>
        <v>N/A</v>
      </c>
      <c r="BP14" s="438"/>
      <c r="BQ14" s="438" t="str">
        <f t="shared" si="12"/>
        <v>N/A</v>
      </c>
      <c r="BR14" s="438"/>
      <c r="BS14" s="438" t="str">
        <f t="shared" si="13"/>
        <v>N/A</v>
      </c>
      <c r="BT14" s="438"/>
      <c r="BU14" s="438" t="str">
        <f t="shared" si="14"/>
        <v>N/A</v>
      </c>
      <c r="BV14" s="438"/>
      <c r="BW14" s="438" t="str">
        <f t="shared" si="15"/>
        <v>N/A</v>
      </c>
      <c r="BX14" s="438"/>
      <c r="BY14" s="438" t="str">
        <f t="shared" si="16"/>
        <v>N/A</v>
      </c>
      <c r="BZ14" s="438"/>
      <c r="CA14" s="438" t="str">
        <f t="shared" si="17"/>
        <v>N/A</v>
      </c>
      <c r="CB14" s="277"/>
      <c r="CC14" s="438" t="str">
        <f t="shared" si="1"/>
        <v>N/A</v>
      </c>
      <c r="CD14" s="438"/>
      <c r="CE14" s="438" t="str">
        <f t="shared" si="2"/>
        <v>N/A</v>
      </c>
      <c r="CF14" s="438"/>
      <c r="CG14" s="438" t="str">
        <f t="shared" si="3"/>
        <v>N/A</v>
      </c>
      <c r="CH14" s="277"/>
    </row>
    <row r="15" spans="1:91" ht="18.75" customHeight="1" x14ac:dyDescent="0.2">
      <c r="A15" s="532" t="s">
        <v>136</v>
      </c>
      <c r="B15" s="533">
        <v>1889</v>
      </c>
      <c r="C15" s="80">
        <v>7</v>
      </c>
      <c r="D15" s="109" t="s">
        <v>144</v>
      </c>
      <c r="E15" s="80" t="s">
        <v>135</v>
      </c>
      <c r="F15" s="223"/>
      <c r="G15" s="204"/>
      <c r="H15" s="223"/>
      <c r="I15" s="204"/>
      <c r="J15" s="223"/>
      <c r="K15" s="204"/>
      <c r="L15" s="223"/>
      <c r="M15" s="204"/>
      <c r="N15" s="223"/>
      <c r="O15" s="204"/>
      <c r="P15" s="223"/>
      <c r="Q15" s="204"/>
      <c r="R15" s="223"/>
      <c r="S15" s="204"/>
      <c r="T15" s="223"/>
      <c r="U15" s="204"/>
      <c r="V15" s="223"/>
      <c r="W15" s="204"/>
      <c r="X15" s="223"/>
      <c r="Y15" s="204"/>
      <c r="Z15" s="223"/>
      <c r="AA15" s="204"/>
      <c r="AB15" s="223"/>
      <c r="AC15" s="204"/>
      <c r="AD15" s="223"/>
      <c r="AE15" s="204"/>
      <c r="AF15" s="223"/>
      <c r="AG15" s="204"/>
      <c r="AH15" s="223"/>
      <c r="AI15" s="204"/>
      <c r="AJ15" s="223"/>
      <c r="AK15" s="204"/>
      <c r="AL15" s="223"/>
      <c r="AM15" s="204"/>
      <c r="AN15" s="223"/>
      <c r="AO15" s="204"/>
      <c r="AP15" s="223"/>
      <c r="AQ15" s="204"/>
      <c r="AR15" s="174"/>
      <c r="AS15" s="85"/>
      <c r="AT15" s="519">
        <v>7</v>
      </c>
      <c r="AU15" s="350" t="s">
        <v>144</v>
      </c>
      <c r="AV15" s="275" t="s">
        <v>135</v>
      </c>
      <c r="AW15" s="351" t="s">
        <v>26</v>
      </c>
      <c r="AX15" s="352"/>
      <c r="AY15" s="438" t="str">
        <f t="shared" si="4"/>
        <v>N/A</v>
      </c>
      <c r="AZ15" s="277"/>
      <c r="BA15" s="438" t="str">
        <f t="shared" si="4"/>
        <v>N/A</v>
      </c>
      <c r="BB15" s="438"/>
      <c r="BC15" s="438" t="str">
        <f t="shared" si="5"/>
        <v>N/A</v>
      </c>
      <c r="BD15" s="438"/>
      <c r="BE15" s="438" t="str">
        <f t="shared" si="6"/>
        <v>N/A</v>
      </c>
      <c r="BF15" s="438"/>
      <c r="BG15" s="438" t="str">
        <f t="shared" si="7"/>
        <v>N/A</v>
      </c>
      <c r="BH15" s="438"/>
      <c r="BI15" s="438" t="str">
        <f t="shared" si="8"/>
        <v>N/A</v>
      </c>
      <c r="BJ15" s="438"/>
      <c r="BK15" s="438" t="str">
        <f t="shared" si="9"/>
        <v>N/A</v>
      </c>
      <c r="BL15" s="438"/>
      <c r="BM15" s="438" t="str">
        <f t="shared" si="10"/>
        <v>N/A</v>
      </c>
      <c r="BN15" s="438"/>
      <c r="BO15" s="438" t="str">
        <f t="shared" si="11"/>
        <v>N/A</v>
      </c>
      <c r="BP15" s="438"/>
      <c r="BQ15" s="438" t="str">
        <f t="shared" si="12"/>
        <v>N/A</v>
      </c>
      <c r="BR15" s="438"/>
      <c r="BS15" s="438" t="str">
        <f t="shared" si="13"/>
        <v>N/A</v>
      </c>
      <c r="BT15" s="438"/>
      <c r="BU15" s="438" t="str">
        <f t="shared" si="14"/>
        <v>N/A</v>
      </c>
      <c r="BV15" s="438"/>
      <c r="BW15" s="438" t="str">
        <f t="shared" si="15"/>
        <v>N/A</v>
      </c>
      <c r="BX15" s="438"/>
      <c r="BY15" s="438" t="str">
        <f t="shared" si="16"/>
        <v>N/A</v>
      </c>
      <c r="BZ15" s="438"/>
      <c r="CA15" s="438" t="str">
        <f t="shared" si="17"/>
        <v>N/A</v>
      </c>
      <c r="CB15" s="277"/>
      <c r="CC15" s="438" t="str">
        <f t="shared" si="1"/>
        <v>N/A</v>
      </c>
      <c r="CD15" s="438"/>
      <c r="CE15" s="438" t="str">
        <f t="shared" si="2"/>
        <v>N/A</v>
      </c>
      <c r="CF15" s="438"/>
      <c r="CG15" s="438" t="str">
        <f t="shared" si="3"/>
        <v>N/A</v>
      </c>
      <c r="CH15" s="277"/>
    </row>
    <row r="16" spans="1:91" ht="18.75" customHeight="1" x14ac:dyDescent="0.2">
      <c r="B16" s="533">
        <v>1890</v>
      </c>
      <c r="C16" s="111">
        <v>8</v>
      </c>
      <c r="D16" s="110" t="s">
        <v>145</v>
      </c>
      <c r="E16" s="80" t="s">
        <v>135</v>
      </c>
      <c r="F16" s="223"/>
      <c r="G16" s="204"/>
      <c r="H16" s="223"/>
      <c r="I16" s="204"/>
      <c r="J16" s="223"/>
      <c r="K16" s="204"/>
      <c r="L16" s="223"/>
      <c r="M16" s="204"/>
      <c r="N16" s="223"/>
      <c r="O16" s="204"/>
      <c r="P16" s="223"/>
      <c r="Q16" s="204"/>
      <c r="R16" s="223"/>
      <c r="S16" s="204"/>
      <c r="T16" s="223"/>
      <c r="U16" s="204"/>
      <c r="V16" s="223"/>
      <c r="W16" s="204"/>
      <c r="X16" s="223"/>
      <c r="Y16" s="204"/>
      <c r="Z16" s="223"/>
      <c r="AA16" s="204"/>
      <c r="AB16" s="223"/>
      <c r="AC16" s="204"/>
      <c r="AD16" s="580"/>
      <c r="AE16" s="204"/>
      <c r="AF16" s="580"/>
      <c r="AG16" s="204"/>
      <c r="AH16" s="223"/>
      <c r="AI16" s="204"/>
      <c r="AJ16" s="223"/>
      <c r="AK16" s="204"/>
      <c r="AL16" s="580"/>
      <c r="AM16" s="204"/>
      <c r="AN16" s="580"/>
      <c r="AO16" s="204"/>
      <c r="AP16" s="223"/>
      <c r="AQ16" s="204"/>
      <c r="AR16" s="174"/>
      <c r="AS16" s="85"/>
      <c r="AT16" s="521">
        <v>8</v>
      </c>
      <c r="AU16" s="350" t="s">
        <v>250</v>
      </c>
      <c r="AV16" s="275" t="s">
        <v>135</v>
      </c>
      <c r="AW16" s="351" t="s">
        <v>26</v>
      </c>
      <c r="AX16" s="352"/>
      <c r="AY16" s="438" t="str">
        <f t="shared" si="4"/>
        <v>N/A</v>
      </c>
      <c r="AZ16" s="277"/>
      <c r="BA16" s="438" t="str">
        <f t="shared" si="4"/>
        <v>N/A</v>
      </c>
      <c r="BB16" s="438"/>
      <c r="BC16" s="438" t="str">
        <f t="shared" si="5"/>
        <v>N/A</v>
      </c>
      <c r="BD16" s="438"/>
      <c r="BE16" s="438" t="str">
        <f t="shared" si="6"/>
        <v>N/A</v>
      </c>
      <c r="BF16" s="438"/>
      <c r="BG16" s="438" t="str">
        <f t="shared" si="7"/>
        <v>N/A</v>
      </c>
      <c r="BH16" s="438"/>
      <c r="BI16" s="438" t="str">
        <f t="shared" si="8"/>
        <v>N/A</v>
      </c>
      <c r="BJ16" s="438"/>
      <c r="BK16" s="438" t="str">
        <f t="shared" si="9"/>
        <v>N/A</v>
      </c>
      <c r="BL16" s="438"/>
      <c r="BM16" s="438" t="str">
        <f t="shared" si="10"/>
        <v>N/A</v>
      </c>
      <c r="BN16" s="438"/>
      <c r="BO16" s="438" t="str">
        <f t="shared" si="11"/>
        <v>N/A</v>
      </c>
      <c r="BP16" s="438"/>
      <c r="BQ16" s="438" t="str">
        <f t="shared" si="12"/>
        <v>N/A</v>
      </c>
      <c r="BR16" s="438"/>
      <c r="BS16" s="438" t="str">
        <f t="shared" si="13"/>
        <v>N/A</v>
      </c>
      <c r="BT16" s="438"/>
      <c r="BU16" s="438" t="str">
        <f t="shared" si="14"/>
        <v>N/A</v>
      </c>
      <c r="BV16" s="438"/>
      <c r="BW16" s="438" t="str">
        <f t="shared" si="15"/>
        <v>N/A</v>
      </c>
      <c r="BX16" s="438"/>
      <c r="BY16" s="438" t="str">
        <f t="shared" si="16"/>
        <v>N/A</v>
      </c>
      <c r="BZ16" s="438"/>
      <c r="CA16" s="438" t="str">
        <f t="shared" si="17"/>
        <v>N/A</v>
      </c>
      <c r="CB16" s="277"/>
      <c r="CC16" s="438" t="str">
        <f t="shared" si="1"/>
        <v>N/A</v>
      </c>
      <c r="CD16" s="438"/>
      <c r="CE16" s="438" t="str">
        <f t="shared" si="2"/>
        <v>N/A</v>
      </c>
      <c r="CF16" s="438"/>
      <c r="CG16" s="438" t="str">
        <f t="shared" si="3"/>
        <v>N/A</v>
      </c>
      <c r="CH16" s="277"/>
    </row>
    <row r="17" spans="1:100" ht="18.75" customHeight="1" x14ac:dyDescent="0.2">
      <c r="A17" s="532" t="s">
        <v>136</v>
      </c>
      <c r="B17" s="533"/>
      <c r="C17" s="82">
        <v>9</v>
      </c>
      <c r="D17" s="112" t="s">
        <v>147</v>
      </c>
      <c r="E17" s="82" t="s">
        <v>135</v>
      </c>
      <c r="F17" s="224">
        <v>100</v>
      </c>
      <c r="G17" s="273"/>
      <c r="H17" s="224">
        <v>100</v>
      </c>
      <c r="I17" s="211"/>
      <c r="J17" s="224">
        <v>100</v>
      </c>
      <c r="K17" s="211"/>
      <c r="L17" s="224">
        <v>100</v>
      </c>
      <c r="M17" s="211"/>
      <c r="N17" s="224">
        <v>100</v>
      </c>
      <c r="O17" s="211"/>
      <c r="P17" s="224">
        <v>100</v>
      </c>
      <c r="Q17" s="211"/>
      <c r="R17" s="224">
        <v>100</v>
      </c>
      <c r="S17" s="211"/>
      <c r="T17" s="224">
        <v>100</v>
      </c>
      <c r="U17" s="211"/>
      <c r="V17" s="224">
        <v>100</v>
      </c>
      <c r="W17" s="211"/>
      <c r="X17" s="224">
        <v>100</v>
      </c>
      <c r="Y17" s="211"/>
      <c r="Z17" s="224">
        <v>100</v>
      </c>
      <c r="AA17" s="211"/>
      <c r="AB17" s="224">
        <v>100</v>
      </c>
      <c r="AC17" s="211"/>
      <c r="AD17" s="224">
        <v>100</v>
      </c>
      <c r="AE17" s="211"/>
      <c r="AF17" s="224">
        <v>100</v>
      </c>
      <c r="AG17" s="211"/>
      <c r="AH17" s="224">
        <v>100</v>
      </c>
      <c r="AI17" s="211"/>
      <c r="AJ17" s="224">
        <v>100</v>
      </c>
      <c r="AK17" s="211"/>
      <c r="AL17" s="224">
        <v>100</v>
      </c>
      <c r="AM17" s="211"/>
      <c r="AN17" s="224">
        <v>100</v>
      </c>
      <c r="AO17" s="211"/>
      <c r="AP17" s="224">
        <v>100</v>
      </c>
      <c r="AQ17" s="211"/>
      <c r="AR17" s="174"/>
      <c r="AS17" s="85"/>
      <c r="AT17" s="522">
        <v>9</v>
      </c>
      <c r="AU17" s="603" t="s">
        <v>147</v>
      </c>
      <c r="AV17" s="401" t="s">
        <v>135</v>
      </c>
      <c r="AW17" s="356">
        <v>100</v>
      </c>
      <c r="AX17" s="430"/>
      <c r="AY17" s="356">
        <v>100</v>
      </c>
      <c r="AZ17" s="430"/>
      <c r="BA17" s="356">
        <v>100</v>
      </c>
      <c r="BB17" s="430"/>
      <c r="BC17" s="356">
        <v>100</v>
      </c>
      <c r="BD17" s="430"/>
      <c r="BE17" s="356">
        <v>100</v>
      </c>
      <c r="BF17" s="430"/>
      <c r="BG17" s="356">
        <v>100</v>
      </c>
      <c r="BH17" s="430"/>
      <c r="BI17" s="356">
        <v>100</v>
      </c>
      <c r="BJ17" s="430"/>
      <c r="BK17" s="356">
        <v>100</v>
      </c>
      <c r="BL17" s="430"/>
      <c r="BM17" s="356">
        <v>100</v>
      </c>
      <c r="BN17" s="430"/>
      <c r="BO17" s="356">
        <v>100</v>
      </c>
      <c r="BP17" s="430"/>
      <c r="BQ17" s="356">
        <v>100</v>
      </c>
      <c r="BR17" s="430"/>
      <c r="BS17" s="356">
        <v>100</v>
      </c>
      <c r="BT17" s="430"/>
      <c r="BU17" s="356">
        <v>100</v>
      </c>
      <c r="BV17" s="430"/>
      <c r="BW17" s="356">
        <v>100</v>
      </c>
      <c r="BX17" s="430"/>
      <c r="BY17" s="356">
        <v>100</v>
      </c>
      <c r="BZ17" s="430"/>
      <c r="CA17" s="356">
        <v>100</v>
      </c>
      <c r="CB17" s="430"/>
      <c r="CC17" s="356">
        <v>100</v>
      </c>
      <c r="CD17" s="430"/>
      <c r="CE17" s="356">
        <v>100</v>
      </c>
      <c r="CF17" s="430"/>
      <c r="CG17" s="356">
        <v>100</v>
      </c>
      <c r="CH17" s="430"/>
    </row>
    <row r="18" spans="1:100" ht="23.25" customHeight="1" x14ac:dyDescent="0.2">
      <c r="C18" s="105" t="s">
        <v>138</v>
      </c>
      <c r="D18" s="685"/>
      <c r="E18" s="690"/>
      <c r="F18" s="686"/>
      <c r="G18" s="707"/>
      <c r="H18" s="686"/>
      <c r="I18" s="686"/>
      <c r="J18" s="686"/>
      <c r="K18" s="686"/>
      <c r="L18" s="686"/>
      <c r="M18" s="686"/>
      <c r="N18" s="686"/>
      <c r="O18" s="686"/>
      <c r="P18" s="686"/>
      <c r="Q18" s="686"/>
      <c r="R18" s="686"/>
      <c r="S18" s="686"/>
      <c r="T18" s="686"/>
      <c r="U18" s="728"/>
      <c r="V18" s="686"/>
      <c r="W18" s="728"/>
      <c r="AP18" s="715"/>
      <c r="AT18" s="604" t="s">
        <v>227</v>
      </c>
      <c r="AU18" s="402"/>
      <c r="AV18" s="403"/>
      <c r="AW18" s="431"/>
      <c r="AX18" s="432"/>
      <c r="AY18" s="405"/>
      <c r="AZ18" s="432"/>
      <c r="BA18" s="405"/>
      <c r="BB18" s="432"/>
      <c r="BC18" s="405"/>
      <c r="BD18" s="432"/>
      <c r="BE18" s="405"/>
      <c r="BF18" s="432"/>
      <c r="BG18" s="405"/>
      <c r="BH18" s="432"/>
      <c r="BI18" s="405"/>
      <c r="BJ18" s="432"/>
      <c r="BK18" s="405"/>
      <c r="BL18" s="432"/>
      <c r="BM18" s="405"/>
      <c r="BN18" s="432"/>
    </row>
    <row r="19" spans="1:100" ht="25.5" customHeight="1" x14ac:dyDescent="0.2">
      <c r="A19" s="476"/>
      <c r="C19" s="316" t="s">
        <v>187</v>
      </c>
      <c r="D19" s="838" t="s">
        <v>24</v>
      </c>
      <c r="E19" s="838"/>
      <c r="F19" s="838"/>
      <c r="G19" s="838"/>
      <c r="H19" s="838"/>
      <c r="I19" s="838"/>
      <c r="J19" s="838"/>
      <c r="K19" s="838"/>
      <c r="L19" s="838"/>
      <c r="M19" s="838"/>
      <c r="N19" s="838"/>
      <c r="O19" s="838"/>
      <c r="P19" s="838"/>
      <c r="Q19" s="838"/>
      <c r="R19" s="838"/>
      <c r="S19" s="838"/>
      <c r="T19" s="838"/>
      <c r="U19" s="838"/>
      <c r="V19" s="838"/>
      <c r="W19" s="838"/>
      <c r="X19" s="838"/>
      <c r="Y19" s="838"/>
      <c r="Z19" s="838"/>
      <c r="AA19" s="838"/>
      <c r="AB19" s="838"/>
      <c r="AC19" s="838"/>
      <c r="AD19" s="838"/>
      <c r="AE19" s="838"/>
      <c r="AF19" s="838"/>
      <c r="AG19" s="838"/>
      <c r="AH19" s="838"/>
      <c r="AI19" s="838"/>
      <c r="AJ19" s="838"/>
      <c r="AK19" s="838"/>
      <c r="AL19" s="864"/>
      <c r="AM19" s="864"/>
      <c r="AN19" s="864"/>
      <c r="AO19" s="864"/>
      <c r="AP19" s="864"/>
      <c r="AQ19" s="301"/>
      <c r="AR19" s="301"/>
      <c r="AS19"/>
      <c r="AT19" s="242" t="s">
        <v>123</v>
      </c>
      <c r="AU19" s="242" t="s">
        <v>124</v>
      </c>
      <c r="AV19" s="242" t="s">
        <v>125</v>
      </c>
      <c r="AW19" s="523">
        <v>1990</v>
      </c>
      <c r="AX19" s="524"/>
      <c r="AY19" s="523">
        <v>1995</v>
      </c>
      <c r="AZ19" s="524"/>
      <c r="BA19" s="523">
        <v>1996</v>
      </c>
      <c r="BB19" s="524"/>
      <c r="BC19" s="523">
        <v>1997</v>
      </c>
      <c r="BD19" s="524"/>
      <c r="BE19" s="523">
        <v>1998</v>
      </c>
      <c r="BF19" s="524"/>
      <c r="BG19" s="523">
        <v>1999</v>
      </c>
      <c r="BH19" s="524"/>
      <c r="BI19" s="523">
        <v>2000</v>
      </c>
      <c r="BJ19" s="524"/>
      <c r="BK19" s="523">
        <v>2001</v>
      </c>
      <c r="BL19" s="524"/>
      <c r="BM19" s="523">
        <v>2002</v>
      </c>
      <c r="BN19" s="524"/>
      <c r="BO19" s="523">
        <v>2003</v>
      </c>
      <c r="BP19" s="524"/>
      <c r="BQ19" s="523">
        <v>2004</v>
      </c>
      <c r="BR19" s="524"/>
      <c r="BS19" s="523">
        <v>2005</v>
      </c>
      <c r="BT19" s="524"/>
      <c r="BU19" s="523">
        <v>2006</v>
      </c>
      <c r="BV19" s="524"/>
      <c r="BW19" s="523">
        <v>2007</v>
      </c>
      <c r="BX19" s="525"/>
      <c r="BY19" s="523">
        <v>2008</v>
      </c>
      <c r="BZ19" s="526"/>
      <c r="CA19" s="523">
        <v>2009</v>
      </c>
      <c r="CB19" s="525"/>
      <c r="CC19" s="523">
        <v>2010</v>
      </c>
      <c r="CD19" s="525"/>
      <c r="CE19" s="523">
        <v>2011</v>
      </c>
      <c r="CF19" s="526"/>
      <c r="CG19" s="523">
        <v>2012</v>
      </c>
      <c r="CH19" s="525"/>
    </row>
    <row r="20" spans="1:100" ht="24" customHeight="1" x14ac:dyDescent="0.2">
      <c r="A20" s="476"/>
      <c r="C20" s="316" t="s">
        <v>187</v>
      </c>
      <c r="D20" s="842" t="s">
        <v>268</v>
      </c>
      <c r="E20" s="842"/>
      <c r="F20" s="842"/>
      <c r="G20" s="842"/>
      <c r="H20" s="842"/>
      <c r="I20" s="842"/>
      <c r="J20" s="842"/>
      <c r="K20" s="842"/>
      <c r="L20" s="842"/>
      <c r="M20" s="842"/>
      <c r="N20" s="842"/>
      <c r="O20" s="842"/>
      <c r="P20" s="842"/>
      <c r="Q20" s="842"/>
      <c r="R20" s="842"/>
      <c r="S20" s="842"/>
      <c r="T20" s="842"/>
      <c r="U20" s="842"/>
      <c r="V20" s="842"/>
      <c r="W20" s="842"/>
      <c r="X20" s="842"/>
      <c r="Y20" s="842"/>
      <c r="Z20" s="842"/>
      <c r="AA20" s="842"/>
      <c r="AB20" s="842"/>
      <c r="AC20" s="842"/>
      <c r="AD20" s="842"/>
      <c r="AE20" s="842"/>
      <c r="AF20" s="842"/>
      <c r="AG20" s="842"/>
      <c r="AH20" s="842"/>
      <c r="AI20" s="842"/>
      <c r="AJ20" s="842"/>
      <c r="AK20" s="842"/>
      <c r="AL20" s="842"/>
      <c r="AM20" s="842"/>
      <c r="AN20" s="842"/>
      <c r="AO20" s="842"/>
      <c r="AP20" s="701"/>
      <c r="AQ20" s="683"/>
      <c r="AR20" s="683"/>
      <c r="AS20" s="473"/>
      <c r="AT20" s="590">
        <v>10</v>
      </c>
      <c r="AU20" s="591" t="s">
        <v>231</v>
      </c>
      <c r="AV20" s="275" t="s">
        <v>135</v>
      </c>
      <c r="AW20" s="528">
        <f>F9+F10+F11+F12+F13+F14+F15</f>
        <v>0</v>
      </c>
      <c r="AX20" s="528"/>
      <c r="AY20" s="528">
        <f t="shared" ref="AY20:CA20" si="18">H9+H10+H11+H12+H13+H14+H15</f>
        <v>0</v>
      </c>
      <c r="AZ20" s="528"/>
      <c r="BA20" s="528">
        <f t="shared" si="18"/>
        <v>0</v>
      </c>
      <c r="BB20" s="528"/>
      <c r="BC20" s="528">
        <f t="shared" si="18"/>
        <v>0</v>
      </c>
      <c r="BD20" s="528"/>
      <c r="BE20" s="528">
        <f t="shared" si="18"/>
        <v>0</v>
      </c>
      <c r="BF20" s="528"/>
      <c r="BG20" s="528">
        <f t="shared" si="18"/>
        <v>0</v>
      </c>
      <c r="BH20" s="528"/>
      <c r="BI20" s="528">
        <f t="shared" si="18"/>
        <v>0</v>
      </c>
      <c r="BJ20" s="528"/>
      <c r="BK20" s="528">
        <f t="shared" si="18"/>
        <v>0</v>
      </c>
      <c r="BL20" s="528"/>
      <c r="BM20" s="528">
        <f t="shared" si="18"/>
        <v>0</v>
      </c>
      <c r="BN20" s="528"/>
      <c r="BO20" s="528">
        <f t="shared" si="18"/>
        <v>0</v>
      </c>
      <c r="BP20" s="528"/>
      <c r="BQ20" s="528">
        <f t="shared" si="18"/>
        <v>0</v>
      </c>
      <c r="BR20" s="528"/>
      <c r="BS20" s="528">
        <f t="shared" si="18"/>
        <v>0</v>
      </c>
      <c r="BT20" s="528"/>
      <c r="BU20" s="528">
        <f t="shared" si="18"/>
        <v>0</v>
      </c>
      <c r="BV20" s="528"/>
      <c r="BW20" s="528">
        <f t="shared" si="18"/>
        <v>0</v>
      </c>
      <c r="BX20" s="528"/>
      <c r="BY20" s="528">
        <f t="shared" si="18"/>
        <v>0</v>
      </c>
      <c r="BZ20" s="528"/>
      <c r="CA20" s="528">
        <f t="shared" si="18"/>
        <v>0</v>
      </c>
      <c r="CB20" s="527"/>
      <c r="CC20" s="528">
        <f>AL9+AL10+AL11+AL12+AL13+AL14+AL15</f>
        <v>0</v>
      </c>
      <c r="CD20" s="528"/>
      <c r="CE20" s="528">
        <f>AN9+AN10+AN11+AN12+AN13+AN14+AN15</f>
        <v>0</v>
      </c>
      <c r="CF20" s="528"/>
      <c r="CG20" s="528">
        <f>AP9+AP10+AP11+AP12+AP13+AP14+AP15</f>
        <v>0</v>
      </c>
      <c r="CH20" s="527"/>
      <c r="CI20" s="2"/>
      <c r="CJ20" s="2"/>
      <c r="CK20" s="2"/>
      <c r="CL20" s="2"/>
      <c r="CM20" s="2"/>
      <c r="CN20" s="2"/>
      <c r="CO20" s="2"/>
      <c r="CP20" s="2"/>
      <c r="CQ20" s="2"/>
      <c r="CR20" s="2"/>
      <c r="CS20" s="2"/>
      <c r="CT20" s="2"/>
      <c r="CU20" s="2"/>
      <c r="CV20" s="2"/>
    </row>
    <row r="21" spans="1:100" ht="16.5" customHeight="1" x14ac:dyDescent="0.2">
      <c r="A21" s="476"/>
      <c r="C21" s="316" t="s">
        <v>187</v>
      </c>
      <c r="D21" s="838" t="s">
        <v>9</v>
      </c>
      <c r="E21" s="838"/>
      <c r="F21" s="838"/>
      <c r="G21" s="838"/>
      <c r="H21" s="838"/>
      <c r="I21" s="838"/>
      <c r="J21" s="838"/>
      <c r="K21" s="838"/>
      <c r="L21" s="838"/>
      <c r="M21" s="838"/>
      <c r="N21" s="838"/>
      <c r="O21" s="838"/>
      <c r="P21" s="838"/>
      <c r="Q21" s="838"/>
      <c r="R21" s="838"/>
      <c r="S21" s="838"/>
      <c r="T21" s="838"/>
      <c r="U21" s="838"/>
      <c r="V21" s="838"/>
      <c r="W21" s="838"/>
      <c r="X21" s="838"/>
      <c r="Y21" s="838"/>
      <c r="Z21" s="838"/>
      <c r="AA21" s="838"/>
      <c r="AB21" s="838"/>
      <c r="AC21" s="838"/>
      <c r="AD21" s="838"/>
      <c r="AE21" s="838"/>
      <c r="AF21" s="838"/>
      <c r="AG21" s="838"/>
      <c r="AH21" s="838"/>
      <c r="AI21" s="838"/>
      <c r="AJ21" s="838"/>
      <c r="AK21" s="838"/>
      <c r="AL21" s="301"/>
      <c r="AM21" s="301"/>
      <c r="AN21" s="301"/>
      <c r="AO21" s="301"/>
      <c r="AP21" s="301"/>
      <c r="AQ21" s="301"/>
      <c r="AR21" s="301"/>
      <c r="AS21"/>
      <c r="AT21" s="593" t="s">
        <v>223</v>
      </c>
      <c r="AU21" s="592" t="s">
        <v>251</v>
      </c>
      <c r="AV21" s="529"/>
      <c r="AW21" s="530" t="str">
        <f>IF(OR(ISBLANK(F9),ISBLANK(F10),ISBLANK(F11),ISBLANK(F12),ISBLANK(F13),ISBLANK(F14),ISBLANK(F15)),"N/A",IF(ROUND(AW20,0)=100,"ok","&lt;&gt;"))</f>
        <v>N/A</v>
      </c>
      <c r="AX21" s="530"/>
      <c r="AY21" s="530" t="str">
        <f>IF(OR(ISBLANK(H9),ISBLANK(H10),ISBLANK(H11),ISBLANK(H12),ISBLANK(H13),ISBLANK(H14),ISBLANK(H15)),"N/A",IF(ROUND(AY20,0)=100,"ok","&lt;&gt;"))</f>
        <v>N/A</v>
      </c>
      <c r="AZ21" s="530"/>
      <c r="BA21" s="530" t="str">
        <f>IF(OR(ISBLANK(J9),ISBLANK(J10),ISBLANK(J11),ISBLANK(J12),ISBLANK(J13),ISBLANK(J14),ISBLANK(J15)),"N/A",IF(ROUND(BA20,0)=100,"ok","&lt;&gt;"))</f>
        <v>N/A</v>
      </c>
      <c r="BB21" s="530"/>
      <c r="BC21" s="530" t="str">
        <f>IF(OR(ISBLANK(L9),ISBLANK(L10),ISBLANK(L11),ISBLANK(L12),ISBLANK(L13),ISBLANK(L14),ISBLANK(L15)),"N/A",IF(ROUND(BC20,0)=100,"ok","&lt;&gt;"))</f>
        <v>N/A</v>
      </c>
      <c r="BD21" s="530"/>
      <c r="BE21" s="530" t="str">
        <f>IF(OR(ISBLANK(N9),ISBLANK(N10),ISBLANK(N11),ISBLANK(N12),ISBLANK(N13),ISBLANK(N14),ISBLANK(N15)),"N/A",IF(ROUND(BE20,0)=100,"ok","&lt;&gt;"))</f>
        <v>N/A</v>
      </c>
      <c r="BF21" s="530"/>
      <c r="BG21" s="530" t="str">
        <f>IF(OR(ISBLANK(P9),ISBLANK(P10),ISBLANK(P11),ISBLANK(P12),ISBLANK(P13),ISBLANK(P14),ISBLANK(P15)),"N/A",IF(ROUND(BG20,0)=100,"ok","&lt;&gt;"))</f>
        <v>N/A</v>
      </c>
      <c r="BH21" s="530"/>
      <c r="BI21" s="530" t="str">
        <f>IF(OR(ISBLANK(R9),ISBLANK(R10),ISBLANK(R11),ISBLANK(R12),ISBLANK(R13),ISBLANK(R14),ISBLANK(R15)),"N/A",IF(ROUND(BI20,0)=100,"ok","&lt;&gt;"))</f>
        <v>N/A</v>
      </c>
      <c r="BJ21" s="530"/>
      <c r="BK21" s="530" t="str">
        <f>IF(OR(ISBLANK(T9),ISBLANK(T10),ISBLANK(T11),ISBLANK(T12),ISBLANK(T13),ISBLANK(T14),ISBLANK(T15)),"N/A",IF(ROUND(BK20,0)=100,"ok","&lt;&gt;"))</f>
        <v>N/A</v>
      </c>
      <c r="BL21" s="530"/>
      <c r="BM21" s="530" t="str">
        <f>IF(OR(ISBLANK(V9),ISBLANK(V10),ISBLANK(V11),ISBLANK(V12),ISBLANK(V13),ISBLANK(V14),ISBLANK(V15)),"N/A",IF(ROUND(BM20,0)=100,"ok","&lt;&gt;"))</f>
        <v>N/A</v>
      </c>
      <c r="BN21" s="530"/>
      <c r="BO21" s="530" t="str">
        <f>IF(OR(ISBLANK(X9),ISBLANK(X10),ISBLANK(X11),ISBLANK(X12),ISBLANK(X13),ISBLANK(X14),ISBLANK(X15)),"N/A",IF(ROUND(BO20,0)=100,"ok","&lt;&gt;"))</f>
        <v>N/A</v>
      </c>
      <c r="BP21" s="530"/>
      <c r="BQ21" s="530" t="str">
        <f>IF(OR(ISBLANK(Z9),ISBLANK(Z10),ISBLANK(Z11),ISBLANK(Z12),ISBLANK(Z13),ISBLANK(Z14),ISBLANK(Z15)),"N/A",IF(ROUND(BQ20,0)=100,"ok","&lt;&gt;"))</f>
        <v>N/A</v>
      </c>
      <c r="BR21" s="530"/>
      <c r="BS21" s="530" t="str">
        <f>IF(OR(ISBLANK(AB9),ISBLANK(AB10),ISBLANK(AB11),ISBLANK(AB12),ISBLANK(AB13),ISBLANK(AB14),ISBLANK(AB15)),"N/A",IF(ROUND(BS20,0)=100,"ok","&lt;&gt;"))</f>
        <v>N/A</v>
      </c>
      <c r="BT21" s="530"/>
      <c r="BU21" s="530" t="str">
        <f>IF(OR(ISBLANK(AD9),ISBLANK(AD10),ISBLANK(AD11),ISBLANK(AD12),ISBLANK(AD13),ISBLANK(AD14),ISBLANK(AD15)),"N/A",IF(ROUND(BU20,0)=100,"ok","&lt;&gt;"))</f>
        <v>N/A</v>
      </c>
      <c r="BV21" s="530"/>
      <c r="BW21" s="530" t="str">
        <f>IF(OR(ISBLANK(AF9),ISBLANK(AF10),ISBLANK(AF11),ISBLANK(AF12),ISBLANK(AF13),ISBLANK(AF14),ISBLANK(AF15)),"N/A",IF(ROUND(BW20,0)=100,"ok","&lt;&gt;"))</f>
        <v>N/A</v>
      </c>
      <c r="BX21" s="530"/>
      <c r="BY21" s="530" t="str">
        <f>IF(OR(ISBLANK(AH9),ISBLANK(AH10),ISBLANK(AH11),ISBLANK(AH12),ISBLANK(AH13),ISBLANK(AH14),ISBLANK(AH15)),"N/A",IF(ROUND(BY20,0)=100,"ok","&lt;&gt;"))</f>
        <v>N/A</v>
      </c>
      <c r="BZ21" s="530"/>
      <c r="CA21" s="530" t="str">
        <f>IF(OR(ISBLANK(AJ9),ISBLANK(AJ10),ISBLANK(AJ11),ISBLANK(AJ12),ISBLANK(AJ13),ISBLANK(AJ14),ISBLANK(AJ15)),"N/A",IF(ROUND(CA20,0)=100,"ok","&lt;&gt;"))</f>
        <v>N/A</v>
      </c>
      <c r="CB21" s="530"/>
      <c r="CC21" s="530" t="str">
        <f>IF(OR(ISBLANK(AL9),ISBLANK(AL10),ISBLANK(AL11),ISBLANK(AL12),ISBLANK(AL13),ISBLANK(AL14),ISBLANK(AL15)),"N/A",IF(ROUND(CC20,0)=100,"ok","&lt;&gt;"))</f>
        <v>N/A</v>
      </c>
      <c r="CD21" s="530"/>
      <c r="CE21" s="530" t="str">
        <f>IF(OR(ISBLANK(AN9),ISBLANK(AN10),ISBLANK(AN11),ISBLANK(AN12),ISBLANK(AN13),ISBLANK(AN14),ISBLANK(AN15)),"N/A",IF(ROUND(CE20,0)=100,"ok","&lt;&gt;"))</f>
        <v>N/A</v>
      </c>
      <c r="CF21" s="530"/>
      <c r="CG21" s="530" t="str">
        <f>IF(OR(ISBLANK(AP9),ISBLANK(AP10),ISBLANK(AP11),ISBLANK(AP12),ISBLANK(AP13),ISBLANK(AP14),ISBLANK(AP15)),"N/A",IF(ROUND(CG20,0)=100,"ok","&lt;&gt;"))</f>
        <v>N/A</v>
      </c>
      <c r="CH21" s="531"/>
    </row>
    <row r="22" spans="1:100" ht="21.75" customHeight="1" x14ac:dyDescent="0.2">
      <c r="C22" s="113"/>
      <c r="D22" s="136"/>
      <c r="E22" s="106"/>
      <c r="F22" s="107"/>
      <c r="G22" s="201"/>
      <c r="H22" s="168"/>
      <c r="I22" s="201"/>
      <c r="J22" s="168"/>
      <c r="K22" s="201"/>
      <c r="L22" s="168"/>
      <c r="M22" s="201"/>
      <c r="N22" s="168"/>
      <c r="O22" s="201"/>
      <c r="P22" s="168"/>
      <c r="Q22" s="201"/>
      <c r="R22" s="168"/>
      <c r="S22" s="201"/>
      <c r="T22" s="168"/>
      <c r="U22" s="774"/>
      <c r="V22" s="168"/>
      <c r="W22" s="774"/>
      <c r="AS22" s="227"/>
      <c r="AT22" s="479" t="s">
        <v>211</v>
      </c>
      <c r="AU22" s="607" t="s">
        <v>212</v>
      </c>
      <c r="AV22" s="403"/>
      <c r="AW22" s="431"/>
      <c r="AX22" s="432"/>
      <c r="AY22" s="405"/>
      <c r="AZ22" s="432"/>
      <c r="BA22" s="405"/>
      <c r="BB22" s="432"/>
      <c r="BC22" s="405"/>
      <c r="BD22" s="432"/>
      <c r="BE22" s="405"/>
      <c r="BF22" s="432"/>
      <c r="BG22" s="405"/>
      <c r="BH22" s="432"/>
      <c r="BI22" s="405"/>
      <c r="BJ22" s="432"/>
      <c r="BK22" s="405"/>
      <c r="BL22" s="432"/>
      <c r="BM22" s="405"/>
      <c r="BN22" s="432"/>
      <c r="BO22" s="362"/>
      <c r="BP22" s="427"/>
      <c r="BQ22" s="362"/>
      <c r="BR22" s="427"/>
      <c r="BS22" s="362"/>
      <c r="BT22" s="427"/>
      <c r="BU22" s="362"/>
      <c r="BV22" s="427"/>
      <c r="BW22" s="362"/>
      <c r="BX22" s="427"/>
      <c r="BY22" s="328"/>
      <c r="BZ22" s="328"/>
      <c r="CA22" s="328"/>
      <c r="CB22" s="328"/>
      <c r="CC22" s="362"/>
      <c r="CD22" s="427"/>
      <c r="CE22" s="328"/>
      <c r="CF22" s="328"/>
      <c r="CG22" s="328"/>
      <c r="CH22" s="328"/>
      <c r="CI22" s="2"/>
      <c r="CJ22" s="2"/>
      <c r="CK22" s="2"/>
      <c r="CL22" s="2"/>
      <c r="CM22" s="2"/>
      <c r="CN22" s="2"/>
      <c r="CO22" s="2"/>
      <c r="CP22" s="2"/>
      <c r="CQ22" s="2"/>
      <c r="CR22" s="2"/>
      <c r="CS22" s="2"/>
      <c r="CT22" s="2"/>
    </row>
    <row r="23" spans="1:100" ht="17.25" customHeight="1" x14ac:dyDescent="0.25">
      <c r="A23" s="476"/>
      <c r="B23" s="476">
        <v>1</v>
      </c>
      <c r="C23" s="91" t="s">
        <v>130</v>
      </c>
      <c r="D23" s="91"/>
      <c r="E23" s="91"/>
      <c r="F23" s="184"/>
      <c r="G23" s="194"/>
      <c r="H23" s="184"/>
      <c r="I23" s="194"/>
      <c r="J23" s="184"/>
      <c r="K23" s="194"/>
      <c r="L23" s="184"/>
      <c r="M23" s="194"/>
      <c r="N23" s="184"/>
      <c r="O23" s="194"/>
      <c r="P23" s="184"/>
      <c r="Q23" s="194"/>
      <c r="R23" s="184"/>
      <c r="S23" s="194"/>
      <c r="T23" s="184"/>
      <c r="U23" s="775"/>
      <c r="V23" s="184"/>
      <c r="W23" s="775"/>
      <c r="X23" s="184"/>
      <c r="Y23" s="775"/>
      <c r="Z23" s="184"/>
      <c r="AA23" s="775"/>
      <c r="AB23" s="184"/>
      <c r="AC23" s="775"/>
      <c r="AD23" s="194"/>
      <c r="AE23" s="775"/>
      <c r="AF23" s="194"/>
      <c r="AG23" s="775"/>
      <c r="AH23" s="178"/>
      <c r="AI23" s="781"/>
      <c r="AJ23" s="178"/>
      <c r="AK23" s="781"/>
      <c r="AL23" s="191"/>
      <c r="AM23" s="781"/>
      <c r="AN23" s="191"/>
      <c r="AO23" s="781"/>
      <c r="AP23" s="178"/>
      <c r="AQ23" s="781"/>
      <c r="AR23" s="191"/>
      <c r="AS23" s="103"/>
      <c r="AT23" s="479" t="s">
        <v>213</v>
      </c>
      <c r="AU23" s="607" t="s">
        <v>214</v>
      </c>
      <c r="AV23" s="341"/>
      <c r="AW23" s="434"/>
      <c r="AX23" s="435"/>
      <c r="AY23" s="434"/>
      <c r="AZ23" s="435"/>
      <c r="BA23" s="434"/>
      <c r="BB23" s="435"/>
      <c r="BC23" s="434"/>
      <c r="BD23" s="435"/>
      <c r="BE23" s="434"/>
      <c r="BF23" s="435"/>
      <c r="BG23" s="434"/>
      <c r="BH23" s="435"/>
      <c r="BI23" s="434"/>
      <c r="BJ23" s="435"/>
      <c r="BK23" s="434"/>
      <c r="BL23" s="435"/>
      <c r="BM23" s="434"/>
      <c r="BN23" s="435"/>
      <c r="BO23" s="434"/>
      <c r="BP23" s="435"/>
      <c r="BQ23" s="434"/>
      <c r="BR23" s="435"/>
      <c r="BS23" s="434"/>
      <c r="BT23" s="435"/>
      <c r="BU23" s="434"/>
      <c r="BV23" s="435"/>
      <c r="BW23" s="434"/>
      <c r="BX23" s="435"/>
      <c r="BY23" s="392"/>
      <c r="BZ23" s="328"/>
      <c r="CA23" s="328"/>
      <c r="CB23" s="328"/>
      <c r="CC23" s="434"/>
      <c r="CD23" s="435"/>
      <c r="CE23" s="392"/>
      <c r="CF23" s="328"/>
      <c r="CG23" s="328"/>
      <c r="CH23" s="328"/>
      <c r="CI23" s="2"/>
      <c r="CJ23" s="2"/>
      <c r="CK23" s="2"/>
      <c r="CL23" s="2"/>
      <c r="CM23" s="2"/>
      <c r="CN23" s="2"/>
      <c r="CO23" s="2"/>
      <c r="CP23" s="2"/>
      <c r="CQ23" s="2"/>
      <c r="CR23" s="2"/>
      <c r="CS23" s="2"/>
      <c r="CT23" s="2"/>
    </row>
    <row r="24" spans="1:100" ht="2.25" customHeight="1" x14ac:dyDescent="0.25">
      <c r="A24" s="476"/>
      <c r="C24" s="92"/>
      <c r="D24" s="93"/>
      <c r="E24" s="93"/>
      <c r="F24" s="182"/>
      <c r="G24" s="193"/>
      <c r="H24" s="182"/>
      <c r="I24" s="193"/>
      <c r="J24" s="182"/>
      <c r="K24" s="193"/>
      <c r="L24" s="182"/>
      <c r="M24" s="193"/>
      <c r="N24" s="182"/>
      <c r="O24" s="193"/>
      <c r="P24" s="182"/>
      <c r="Q24" s="193"/>
      <c r="R24" s="182"/>
      <c r="S24" s="193"/>
      <c r="T24" s="182"/>
      <c r="U24" s="776"/>
      <c r="V24" s="182"/>
      <c r="W24" s="776"/>
      <c r="X24" s="182"/>
      <c r="Y24" s="776"/>
      <c r="Z24" s="182"/>
      <c r="AA24" s="776"/>
      <c r="AB24" s="182"/>
      <c r="AC24" s="776"/>
      <c r="AD24" s="193"/>
      <c r="AE24" s="776"/>
      <c r="AF24" s="193"/>
      <c r="AG24" s="776"/>
      <c r="AH24" s="190"/>
      <c r="AI24" s="782"/>
      <c r="AJ24" s="190"/>
      <c r="AK24" s="782"/>
      <c r="AL24" s="195"/>
      <c r="AM24" s="782"/>
      <c r="AN24" s="195"/>
      <c r="AO24" s="782"/>
      <c r="AP24" s="190"/>
      <c r="AQ24" s="782"/>
      <c r="AR24" s="195"/>
      <c r="AS24" s="103"/>
      <c r="AV24" s="341"/>
      <c r="AW24" s="434"/>
      <c r="AX24" s="435"/>
      <c r="AY24" s="434"/>
      <c r="AZ24" s="435"/>
      <c r="BA24" s="434"/>
      <c r="BB24" s="435"/>
      <c r="BC24" s="434"/>
      <c r="BD24" s="435"/>
      <c r="BE24" s="434"/>
      <c r="BF24" s="435"/>
      <c r="BG24" s="434"/>
      <c r="BH24" s="435"/>
      <c r="BI24" s="434"/>
      <c r="BJ24" s="435"/>
      <c r="BK24" s="434"/>
      <c r="BL24" s="435"/>
      <c r="BM24" s="434"/>
      <c r="BN24" s="435"/>
      <c r="BO24" s="434"/>
      <c r="BP24" s="435"/>
      <c r="BQ24" s="434"/>
      <c r="BR24" s="435"/>
      <c r="BS24" s="434"/>
      <c r="BT24" s="435"/>
      <c r="BU24" s="434"/>
      <c r="BV24" s="435"/>
      <c r="BW24" s="434"/>
      <c r="BX24" s="435"/>
      <c r="BY24" s="341"/>
      <c r="BZ24" s="328"/>
      <c r="CA24" s="328"/>
      <c r="CB24" s="328"/>
      <c r="CC24" s="434"/>
      <c r="CD24" s="435"/>
      <c r="CE24" s="341"/>
      <c r="CF24" s="328"/>
      <c r="CG24" s="328"/>
      <c r="CH24" s="328"/>
      <c r="CI24" s="2"/>
      <c r="CJ24" s="2"/>
      <c r="CK24" s="2"/>
      <c r="CL24" s="2"/>
      <c r="CM24" s="2"/>
      <c r="CN24" s="2"/>
      <c r="CO24" s="2"/>
      <c r="CP24" s="2"/>
      <c r="CQ24" s="2"/>
      <c r="CR24" s="2"/>
      <c r="CS24" s="2"/>
      <c r="CT24" s="2"/>
    </row>
    <row r="25" spans="1:100" ht="18" customHeight="1" x14ac:dyDescent="0.2">
      <c r="A25" s="476"/>
      <c r="C25" s="94" t="s">
        <v>131</v>
      </c>
      <c r="D25" s="834" t="s">
        <v>132</v>
      </c>
      <c r="E25" s="835"/>
      <c r="F25" s="835"/>
      <c r="G25" s="835"/>
      <c r="H25" s="835"/>
      <c r="I25" s="835"/>
      <c r="J25" s="835"/>
      <c r="K25" s="835"/>
      <c r="L25" s="835"/>
      <c r="M25" s="835"/>
      <c r="N25" s="835"/>
      <c r="O25" s="835"/>
      <c r="P25" s="835"/>
      <c r="Q25" s="835"/>
      <c r="R25" s="835"/>
      <c r="S25" s="835"/>
      <c r="T25" s="835"/>
      <c r="U25" s="835"/>
      <c r="V25" s="835"/>
      <c r="W25" s="835"/>
      <c r="X25" s="835"/>
      <c r="Y25" s="835"/>
      <c r="Z25" s="835"/>
      <c r="AA25" s="835"/>
      <c r="AB25" s="835"/>
      <c r="AC25" s="835"/>
      <c r="AD25" s="835"/>
      <c r="AE25" s="835"/>
      <c r="AF25" s="835"/>
      <c r="AG25" s="835"/>
      <c r="AH25" s="835"/>
      <c r="AI25" s="835"/>
      <c r="AJ25" s="835"/>
      <c r="AK25" s="835"/>
      <c r="AL25" s="835"/>
      <c r="AM25" s="835"/>
      <c r="AN25" s="835"/>
      <c r="AO25" s="835"/>
      <c r="AP25" s="835"/>
      <c r="AQ25" s="835"/>
      <c r="AR25" s="852"/>
      <c r="AS25" s="2"/>
      <c r="AT25" s="481" t="s">
        <v>218</v>
      </c>
      <c r="AU25" s="480" t="s">
        <v>219</v>
      </c>
      <c r="AV25" s="383"/>
      <c r="AW25" s="436"/>
      <c r="AX25" s="437"/>
      <c r="AY25" s="436"/>
      <c r="AZ25" s="437"/>
      <c r="BA25" s="436"/>
      <c r="BB25" s="437"/>
      <c r="BC25" s="436"/>
      <c r="BD25" s="437"/>
      <c r="BE25" s="436"/>
      <c r="BF25" s="437"/>
      <c r="BG25" s="436"/>
      <c r="BH25" s="437"/>
      <c r="BI25" s="436"/>
      <c r="BJ25" s="437"/>
      <c r="BK25" s="436"/>
      <c r="BL25" s="437"/>
      <c r="BM25" s="436"/>
      <c r="BN25" s="437"/>
      <c r="BO25" s="436"/>
      <c r="BP25" s="437"/>
      <c r="BQ25" s="436"/>
      <c r="BR25" s="437"/>
      <c r="BS25" s="436"/>
      <c r="BT25" s="437"/>
      <c r="BU25" s="475"/>
      <c r="BV25" s="475"/>
      <c r="BW25" s="475"/>
      <c r="BX25" s="437"/>
      <c r="BY25" s="341"/>
      <c r="BZ25" s="328"/>
      <c r="CA25" s="328"/>
      <c r="CB25" s="328"/>
      <c r="CC25" s="475"/>
      <c r="CD25" s="437"/>
      <c r="CE25" s="341"/>
      <c r="CF25" s="328"/>
      <c r="CG25" s="328"/>
      <c r="CH25" s="328"/>
      <c r="CI25" s="2"/>
      <c r="CJ25" s="2"/>
      <c r="CK25" s="2"/>
      <c r="CL25" s="2"/>
      <c r="CM25" s="2"/>
      <c r="CN25" s="2"/>
      <c r="CO25" s="2"/>
      <c r="CP25" s="2"/>
      <c r="CQ25" s="2"/>
      <c r="CR25" s="2"/>
      <c r="CS25" s="2"/>
      <c r="CT25" s="2"/>
    </row>
    <row r="26" spans="1:100" ht="16.5" customHeight="1" x14ac:dyDescent="0.2">
      <c r="A26" s="476"/>
      <c r="C26" s="96"/>
      <c r="D26" s="832"/>
      <c r="E26" s="832"/>
      <c r="F26" s="832"/>
      <c r="G26" s="832"/>
      <c r="H26" s="832"/>
      <c r="I26" s="832"/>
      <c r="J26" s="832"/>
      <c r="K26" s="832"/>
      <c r="L26" s="832"/>
      <c r="M26" s="832"/>
      <c r="N26" s="832"/>
      <c r="O26" s="832"/>
      <c r="P26" s="832"/>
      <c r="Q26" s="832"/>
      <c r="R26" s="832"/>
      <c r="S26" s="832"/>
      <c r="T26" s="832"/>
      <c r="U26" s="832"/>
      <c r="V26" s="832"/>
      <c r="W26" s="832"/>
      <c r="X26" s="832"/>
      <c r="Y26" s="832"/>
      <c r="Z26" s="832"/>
      <c r="AA26" s="832"/>
      <c r="AB26" s="832"/>
      <c r="AC26" s="832"/>
      <c r="AD26" s="832"/>
      <c r="AE26" s="832"/>
      <c r="AF26" s="832"/>
      <c r="AG26" s="832"/>
      <c r="AH26" s="832"/>
      <c r="AI26" s="832"/>
      <c r="AJ26" s="832"/>
      <c r="AK26" s="832"/>
      <c r="AL26" s="832"/>
      <c r="AM26" s="832"/>
      <c r="AN26" s="832"/>
      <c r="AO26" s="832"/>
      <c r="AP26" s="832"/>
      <c r="AQ26" s="832"/>
      <c r="AR26" s="832"/>
      <c r="AS26" s="95"/>
      <c r="AT26" s="481" t="s">
        <v>220</v>
      </c>
      <c r="AU26" s="480" t="s">
        <v>221</v>
      </c>
      <c r="AV26" s="517"/>
      <c r="AW26" s="517"/>
      <c r="AX26" s="517"/>
      <c r="AY26" s="517"/>
      <c r="AZ26" s="517"/>
      <c r="BA26" s="517"/>
      <c r="BB26" s="517"/>
      <c r="BC26" s="517"/>
      <c r="BD26" s="517"/>
      <c r="BE26" s="517"/>
      <c r="BF26" s="517"/>
      <c r="BG26" s="517"/>
      <c r="BH26" s="517"/>
      <c r="BI26" s="517"/>
      <c r="BJ26" s="517"/>
      <c r="BK26" s="517"/>
      <c r="BL26" s="517"/>
      <c r="BM26" s="517"/>
      <c r="BN26" s="517"/>
      <c r="BO26" s="517"/>
      <c r="BP26" s="517"/>
      <c r="BQ26" s="517"/>
      <c r="BR26" s="517"/>
      <c r="BS26" s="517"/>
      <c r="BT26" s="517"/>
      <c r="BU26" s="517"/>
      <c r="BV26" s="517"/>
      <c r="BW26" s="517"/>
      <c r="BX26" s="517"/>
      <c r="BY26" s="324"/>
      <c r="CC26" s="517"/>
      <c r="CD26" s="517"/>
      <c r="CE26" s="324"/>
    </row>
    <row r="27" spans="1:100" ht="16.5" customHeight="1" x14ac:dyDescent="0.2">
      <c r="A27" s="476"/>
      <c r="C27" s="97"/>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8"/>
      <c r="AL27" s="828"/>
      <c r="AM27" s="828"/>
      <c r="AN27" s="828"/>
      <c r="AO27" s="828"/>
      <c r="AP27" s="828"/>
      <c r="AQ27" s="828"/>
      <c r="AR27" s="828"/>
      <c r="AS27" s="95"/>
      <c r="AV27" s="517"/>
      <c r="AW27" s="517"/>
      <c r="AX27" s="517"/>
      <c r="AY27" s="517"/>
      <c r="AZ27" s="517"/>
      <c r="BA27" s="517"/>
      <c r="BB27" s="517"/>
      <c r="BC27" s="517"/>
      <c r="BD27" s="517"/>
      <c r="BE27" s="517"/>
      <c r="BF27" s="517"/>
      <c r="BG27" s="517"/>
      <c r="BH27" s="517"/>
      <c r="BI27" s="517"/>
      <c r="BJ27" s="517"/>
      <c r="BK27" s="517"/>
      <c r="BL27" s="517"/>
      <c r="BM27" s="517"/>
      <c r="BN27" s="517"/>
      <c r="BO27" s="517"/>
      <c r="BP27" s="517"/>
      <c r="BQ27" s="517"/>
      <c r="BR27" s="517"/>
      <c r="BS27" s="517"/>
      <c r="BT27" s="517"/>
      <c r="BU27" s="517"/>
      <c r="BV27" s="517"/>
      <c r="BW27" s="517"/>
      <c r="BX27" s="517"/>
      <c r="BY27" s="324"/>
      <c r="CC27" s="517"/>
      <c r="CD27" s="517"/>
      <c r="CE27" s="324"/>
    </row>
    <row r="28" spans="1:100" ht="16.5" customHeight="1" x14ac:dyDescent="0.2">
      <c r="A28" s="476"/>
      <c r="C28" s="97"/>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8"/>
      <c r="AJ28" s="828"/>
      <c r="AK28" s="828"/>
      <c r="AL28" s="828"/>
      <c r="AM28" s="828"/>
      <c r="AN28" s="828"/>
      <c r="AO28" s="828"/>
      <c r="AP28" s="828"/>
      <c r="AQ28" s="828"/>
      <c r="AR28" s="828"/>
      <c r="AS28" s="95"/>
      <c r="AV28" s="517"/>
      <c r="AW28" s="517"/>
      <c r="AX28" s="517"/>
      <c r="AY28" s="517"/>
      <c r="AZ28" s="517"/>
      <c r="BA28" s="517"/>
      <c r="BB28" s="517"/>
      <c r="BC28" s="517"/>
      <c r="BD28" s="517"/>
      <c r="BE28" s="517"/>
      <c r="BF28" s="517"/>
      <c r="BG28" s="517"/>
      <c r="BH28" s="517"/>
      <c r="BI28" s="517"/>
      <c r="BJ28" s="517"/>
      <c r="BK28" s="517"/>
      <c r="BL28" s="517"/>
      <c r="BM28" s="517"/>
      <c r="BN28" s="517"/>
      <c r="BO28" s="517"/>
      <c r="BP28" s="517"/>
      <c r="BQ28" s="517"/>
      <c r="BR28" s="517"/>
      <c r="BS28" s="517"/>
      <c r="BT28" s="517"/>
      <c r="BU28" s="517"/>
      <c r="BV28" s="517"/>
      <c r="BW28" s="517"/>
      <c r="BX28" s="517"/>
      <c r="BY28" s="324"/>
      <c r="CC28" s="517"/>
      <c r="CD28" s="517"/>
      <c r="CE28" s="324"/>
    </row>
    <row r="29" spans="1:100" ht="16.5" customHeight="1" x14ac:dyDescent="0.2">
      <c r="A29" s="476"/>
      <c r="C29" s="97"/>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D29" s="828"/>
      <c r="AE29" s="828"/>
      <c r="AF29" s="828"/>
      <c r="AG29" s="828"/>
      <c r="AH29" s="828"/>
      <c r="AI29" s="828"/>
      <c r="AJ29" s="828"/>
      <c r="AK29" s="828"/>
      <c r="AL29" s="828"/>
      <c r="AM29" s="828"/>
      <c r="AN29" s="828"/>
      <c r="AO29" s="828"/>
      <c r="AP29" s="828"/>
      <c r="AQ29" s="828"/>
      <c r="AR29" s="828"/>
      <c r="AS29" s="95"/>
      <c r="AT29" s="517"/>
      <c r="AU29" s="517"/>
      <c r="AV29" s="517"/>
      <c r="AW29" s="517"/>
      <c r="AX29" s="517"/>
      <c r="AY29" s="517"/>
      <c r="AZ29" s="517"/>
      <c r="BA29" s="517"/>
      <c r="BB29" s="517"/>
      <c r="BC29" s="517"/>
      <c r="BD29" s="517"/>
      <c r="BE29" s="517"/>
      <c r="BF29" s="517"/>
      <c r="BG29" s="517"/>
      <c r="BH29" s="517"/>
      <c r="BI29" s="517"/>
      <c r="BJ29" s="517"/>
      <c r="BK29" s="517"/>
      <c r="BL29" s="517"/>
      <c r="BM29" s="517"/>
      <c r="BN29" s="517"/>
      <c r="BO29" s="517"/>
      <c r="BP29" s="517"/>
      <c r="BQ29" s="517"/>
      <c r="BR29" s="517"/>
      <c r="BS29" s="517"/>
      <c r="BT29" s="517"/>
      <c r="BU29" s="517"/>
      <c r="BV29" s="517"/>
      <c r="BW29" s="517"/>
      <c r="BX29" s="517"/>
      <c r="BY29" s="324"/>
      <c r="CC29" s="517"/>
      <c r="CD29" s="517"/>
      <c r="CE29" s="324"/>
    </row>
    <row r="30" spans="1:100" ht="16.5" customHeight="1" x14ac:dyDescent="0.2">
      <c r="A30" s="476"/>
      <c r="C30" s="97"/>
      <c r="D30" s="828"/>
      <c r="E30" s="828"/>
      <c r="F30" s="828"/>
      <c r="G30" s="828"/>
      <c r="H30" s="828"/>
      <c r="I30" s="828"/>
      <c r="J30" s="828"/>
      <c r="K30" s="828"/>
      <c r="L30" s="828"/>
      <c r="M30" s="828"/>
      <c r="N30" s="828"/>
      <c r="O30" s="828"/>
      <c r="P30" s="828"/>
      <c r="Q30" s="828"/>
      <c r="R30" s="828"/>
      <c r="S30" s="828"/>
      <c r="T30" s="828"/>
      <c r="U30" s="828"/>
      <c r="V30" s="828"/>
      <c r="W30" s="828"/>
      <c r="X30" s="828"/>
      <c r="Y30" s="828"/>
      <c r="Z30" s="828"/>
      <c r="AA30" s="828"/>
      <c r="AB30" s="828"/>
      <c r="AC30" s="828"/>
      <c r="AD30" s="828"/>
      <c r="AE30" s="828"/>
      <c r="AF30" s="828"/>
      <c r="AG30" s="828"/>
      <c r="AH30" s="828"/>
      <c r="AI30" s="828"/>
      <c r="AJ30" s="828"/>
      <c r="AK30" s="828"/>
      <c r="AL30" s="828"/>
      <c r="AM30" s="828"/>
      <c r="AN30" s="828"/>
      <c r="AO30" s="828"/>
      <c r="AP30" s="828"/>
      <c r="AQ30" s="828"/>
      <c r="AR30" s="828"/>
      <c r="AS30" s="95"/>
      <c r="AT30" s="866"/>
      <c r="AU30" s="866"/>
      <c r="AV30" s="866"/>
      <c r="AW30" s="866"/>
      <c r="AX30" s="866"/>
      <c r="AY30" s="866"/>
      <c r="AZ30" s="866"/>
      <c r="BA30" s="866"/>
      <c r="BB30" s="866"/>
      <c r="BC30" s="866"/>
      <c r="BD30" s="866"/>
      <c r="BE30" s="866"/>
      <c r="BF30" s="866"/>
      <c r="BG30" s="866"/>
      <c r="BH30" s="866"/>
      <c r="BI30" s="866"/>
      <c r="BJ30" s="866"/>
      <c r="BK30" s="866"/>
      <c r="BL30" s="866"/>
      <c r="BM30" s="866"/>
      <c r="BN30" s="866"/>
      <c r="BO30" s="866"/>
      <c r="BP30" s="866"/>
      <c r="BQ30" s="866"/>
      <c r="BR30" s="866"/>
      <c r="BS30" s="866"/>
      <c r="BT30" s="866"/>
      <c r="BU30" s="866"/>
      <c r="BV30" s="866"/>
      <c r="BW30" s="866"/>
      <c r="BX30" s="866"/>
      <c r="BY30" s="324"/>
      <c r="CC30" s="329"/>
      <c r="CD30" s="329"/>
      <c r="CE30" s="324"/>
    </row>
    <row r="31" spans="1:100" ht="16.5" customHeight="1" x14ac:dyDescent="0.2">
      <c r="A31" s="476"/>
      <c r="C31" s="97"/>
      <c r="D31" s="828"/>
      <c r="E31" s="828"/>
      <c r="F31" s="828"/>
      <c r="G31" s="828"/>
      <c r="H31" s="828"/>
      <c r="I31" s="828"/>
      <c r="J31" s="828"/>
      <c r="K31" s="828"/>
      <c r="L31" s="828"/>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c r="AJ31" s="828"/>
      <c r="AK31" s="828"/>
      <c r="AL31" s="828"/>
      <c r="AM31" s="828"/>
      <c r="AN31" s="828"/>
      <c r="AO31" s="828"/>
      <c r="AP31" s="828"/>
      <c r="AQ31" s="828"/>
      <c r="AR31" s="828"/>
      <c r="AS31" s="95"/>
      <c r="AT31" s="866"/>
      <c r="AU31" s="866"/>
      <c r="AV31" s="866"/>
      <c r="AW31" s="866"/>
      <c r="AX31" s="866"/>
      <c r="AY31" s="866"/>
      <c r="AZ31" s="866"/>
      <c r="BA31" s="866"/>
      <c r="BB31" s="866"/>
      <c r="BC31" s="866"/>
      <c r="BD31" s="866"/>
      <c r="BE31" s="866"/>
      <c r="BF31" s="866"/>
      <c r="BG31" s="866"/>
      <c r="BH31" s="866"/>
      <c r="BI31" s="866"/>
      <c r="BJ31" s="866"/>
      <c r="BK31" s="866"/>
      <c r="BL31" s="866"/>
      <c r="BM31" s="866"/>
      <c r="BN31" s="866"/>
      <c r="BO31" s="866"/>
      <c r="BP31" s="866"/>
      <c r="BQ31" s="866"/>
      <c r="BR31" s="866"/>
      <c r="BS31" s="866"/>
      <c r="BT31" s="866"/>
      <c r="BU31" s="866"/>
      <c r="BV31" s="866"/>
      <c r="BW31" s="866"/>
      <c r="BX31" s="866"/>
      <c r="BY31" s="324"/>
      <c r="CC31" s="329"/>
      <c r="CD31" s="329"/>
      <c r="CE31" s="324"/>
    </row>
    <row r="32" spans="1:100" ht="16.5" customHeight="1" x14ac:dyDescent="0.2">
      <c r="A32" s="476"/>
      <c r="C32" s="97"/>
      <c r="D32" s="828"/>
      <c r="E32" s="828"/>
      <c r="F32" s="828"/>
      <c r="G32" s="828"/>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95"/>
      <c r="AT32" s="866"/>
      <c r="AU32" s="866"/>
      <c r="AV32" s="866"/>
      <c r="AW32" s="866"/>
      <c r="AX32" s="866"/>
      <c r="AY32" s="866"/>
      <c r="AZ32" s="866"/>
      <c r="BA32" s="866"/>
      <c r="BB32" s="866"/>
      <c r="BC32" s="866"/>
      <c r="BD32" s="866"/>
      <c r="BE32" s="866"/>
      <c r="BF32" s="866"/>
      <c r="BG32" s="866"/>
      <c r="BH32" s="866"/>
      <c r="BI32" s="866"/>
      <c r="BJ32" s="866"/>
      <c r="BK32" s="866"/>
      <c r="BL32" s="866"/>
      <c r="BM32" s="866"/>
      <c r="BN32" s="866"/>
      <c r="BO32" s="866"/>
      <c r="BP32" s="866"/>
      <c r="BQ32" s="866"/>
      <c r="BR32" s="866"/>
      <c r="BS32" s="866"/>
      <c r="BT32" s="866"/>
      <c r="BU32" s="866"/>
      <c r="BV32" s="866"/>
      <c r="BW32" s="866"/>
      <c r="BX32" s="866"/>
      <c r="BY32" s="324"/>
      <c r="CC32" s="329"/>
      <c r="CD32" s="329"/>
      <c r="CE32" s="324"/>
    </row>
    <row r="33" spans="1:83" ht="16.5" customHeight="1" x14ac:dyDescent="0.2">
      <c r="A33" s="476"/>
      <c r="C33" s="97"/>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95"/>
      <c r="AT33" s="866"/>
      <c r="AU33" s="866"/>
      <c r="AV33" s="866"/>
      <c r="AW33" s="866"/>
      <c r="AX33" s="866"/>
      <c r="AY33" s="866"/>
      <c r="AZ33" s="866"/>
      <c r="BA33" s="866"/>
      <c r="BB33" s="866"/>
      <c r="BC33" s="866"/>
      <c r="BD33" s="866"/>
      <c r="BE33" s="866"/>
      <c r="BF33" s="866"/>
      <c r="BG33" s="866"/>
      <c r="BH33" s="866"/>
      <c r="BI33" s="866"/>
      <c r="BJ33" s="866"/>
      <c r="BK33" s="866"/>
      <c r="BL33" s="866"/>
      <c r="BM33" s="866"/>
      <c r="BN33" s="866"/>
      <c r="BO33" s="866"/>
      <c r="BP33" s="866"/>
      <c r="BQ33" s="866"/>
      <c r="BR33" s="866"/>
      <c r="BS33" s="866"/>
      <c r="BT33" s="866"/>
      <c r="BU33" s="866"/>
      <c r="BV33" s="866"/>
      <c r="BW33" s="866"/>
      <c r="BX33" s="866"/>
      <c r="BY33" s="324"/>
      <c r="CC33" s="329"/>
      <c r="CD33" s="329"/>
      <c r="CE33" s="324"/>
    </row>
    <row r="34" spans="1:83" ht="16.5" customHeight="1" x14ac:dyDescent="0.2">
      <c r="A34" s="476"/>
      <c r="C34" s="97"/>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95"/>
      <c r="AT34" s="866"/>
      <c r="AU34" s="866"/>
      <c r="AV34" s="866"/>
      <c r="AW34" s="866"/>
      <c r="AX34" s="866"/>
      <c r="AY34" s="866"/>
      <c r="AZ34" s="866"/>
      <c r="BA34" s="866"/>
      <c r="BB34" s="866"/>
      <c r="BC34" s="866"/>
      <c r="BD34" s="866"/>
      <c r="BE34" s="866"/>
      <c r="BF34" s="866"/>
      <c r="BG34" s="866"/>
      <c r="BH34" s="866"/>
      <c r="BI34" s="866"/>
      <c r="BJ34" s="866"/>
      <c r="BK34" s="866"/>
      <c r="BL34" s="866"/>
      <c r="BM34" s="866"/>
      <c r="BN34" s="866"/>
      <c r="BO34" s="866"/>
      <c r="BP34" s="866"/>
      <c r="BQ34" s="866"/>
      <c r="BR34" s="866"/>
      <c r="BS34" s="866"/>
      <c r="BT34" s="866"/>
      <c r="BU34" s="866"/>
      <c r="BV34" s="866"/>
      <c r="BW34" s="866"/>
      <c r="BX34" s="866"/>
      <c r="BY34" s="324"/>
      <c r="CC34" s="329"/>
      <c r="CD34" s="329"/>
      <c r="CE34" s="324"/>
    </row>
    <row r="35" spans="1:83" ht="16.5" customHeight="1" x14ac:dyDescent="0.2">
      <c r="A35" s="476"/>
      <c r="C35" s="97"/>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95"/>
      <c r="AT35" s="866"/>
      <c r="AU35" s="866"/>
      <c r="AV35" s="866"/>
      <c r="AW35" s="866"/>
      <c r="AX35" s="866"/>
      <c r="AY35" s="866"/>
      <c r="AZ35" s="866"/>
      <c r="BA35" s="866"/>
      <c r="BB35" s="866"/>
      <c r="BC35" s="866"/>
      <c r="BD35" s="866"/>
      <c r="BE35" s="866"/>
      <c r="BF35" s="866"/>
      <c r="BG35" s="866"/>
      <c r="BH35" s="866"/>
      <c r="BI35" s="866"/>
      <c r="BJ35" s="866"/>
      <c r="BK35" s="866"/>
      <c r="BL35" s="866"/>
      <c r="BM35" s="866"/>
      <c r="BN35" s="866"/>
      <c r="BO35" s="866"/>
      <c r="BP35" s="866"/>
      <c r="BQ35" s="866"/>
      <c r="BR35" s="866"/>
      <c r="BS35" s="866"/>
      <c r="BT35" s="866"/>
      <c r="BU35" s="866"/>
      <c r="BV35" s="866"/>
      <c r="BW35" s="866"/>
      <c r="BX35" s="866"/>
      <c r="BY35" s="324"/>
      <c r="CC35" s="329"/>
      <c r="CD35" s="329"/>
      <c r="CE35" s="324"/>
    </row>
    <row r="36" spans="1:83" ht="16.5" customHeight="1" x14ac:dyDescent="0.2">
      <c r="A36" s="476"/>
      <c r="C36" s="97"/>
      <c r="D36" s="828"/>
      <c r="E36" s="828"/>
      <c r="F36" s="828"/>
      <c r="G36" s="828"/>
      <c r="H36" s="828"/>
      <c r="I36" s="828"/>
      <c r="J36" s="828"/>
      <c r="K36" s="828"/>
      <c r="L36" s="828"/>
      <c r="M36" s="828"/>
      <c r="N36" s="828"/>
      <c r="O36" s="828"/>
      <c r="P36" s="828"/>
      <c r="Q36" s="828"/>
      <c r="R36" s="828"/>
      <c r="S36" s="828"/>
      <c r="T36" s="828"/>
      <c r="U36" s="828"/>
      <c r="V36" s="828"/>
      <c r="W36" s="828"/>
      <c r="X36" s="828"/>
      <c r="Y36" s="828"/>
      <c r="Z36" s="828"/>
      <c r="AA36" s="828"/>
      <c r="AB36" s="828"/>
      <c r="AC36" s="828"/>
      <c r="AD36" s="828"/>
      <c r="AE36" s="828"/>
      <c r="AF36" s="828"/>
      <c r="AG36" s="828"/>
      <c r="AH36" s="828"/>
      <c r="AI36" s="828"/>
      <c r="AJ36" s="828"/>
      <c r="AK36" s="828"/>
      <c r="AL36" s="828"/>
      <c r="AM36" s="828"/>
      <c r="AN36" s="828"/>
      <c r="AO36" s="828"/>
      <c r="AP36" s="828"/>
      <c r="AQ36" s="828"/>
      <c r="AR36" s="828"/>
      <c r="AS36" s="95"/>
      <c r="AT36" s="866"/>
      <c r="AU36" s="866"/>
      <c r="AV36" s="866"/>
      <c r="AW36" s="866"/>
      <c r="AX36" s="866"/>
      <c r="AY36" s="866"/>
      <c r="AZ36" s="866"/>
      <c r="BA36" s="866"/>
      <c r="BB36" s="866"/>
      <c r="BC36" s="866"/>
      <c r="BD36" s="866"/>
      <c r="BE36" s="866"/>
      <c r="BF36" s="866"/>
      <c r="BG36" s="866"/>
      <c r="BH36" s="866"/>
      <c r="BI36" s="866"/>
      <c r="BJ36" s="866"/>
      <c r="BK36" s="866"/>
      <c r="BL36" s="866"/>
      <c r="BM36" s="866"/>
      <c r="BN36" s="866"/>
      <c r="BO36" s="866"/>
      <c r="BP36" s="866"/>
      <c r="BQ36" s="866"/>
      <c r="BR36" s="866"/>
      <c r="BS36" s="866"/>
      <c r="BT36" s="866"/>
      <c r="BU36" s="866"/>
      <c r="BV36" s="866"/>
      <c r="BW36" s="866"/>
      <c r="BX36" s="866"/>
      <c r="BY36" s="324"/>
      <c r="CC36" s="329"/>
      <c r="CD36" s="329"/>
      <c r="CE36" s="324"/>
    </row>
    <row r="37" spans="1:83" ht="16.5" customHeight="1" x14ac:dyDescent="0.2">
      <c r="A37" s="476"/>
      <c r="C37" s="97"/>
      <c r="D37" s="828"/>
      <c r="E37" s="828"/>
      <c r="F37" s="828"/>
      <c r="G37" s="828"/>
      <c r="H37" s="828"/>
      <c r="I37" s="828"/>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c r="AG37" s="828"/>
      <c r="AH37" s="828"/>
      <c r="AI37" s="828"/>
      <c r="AJ37" s="828"/>
      <c r="AK37" s="828"/>
      <c r="AL37" s="828"/>
      <c r="AM37" s="828"/>
      <c r="AN37" s="828"/>
      <c r="AO37" s="828"/>
      <c r="AP37" s="828"/>
      <c r="AQ37" s="828"/>
      <c r="AR37" s="828"/>
      <c r="AS37" s="95"/>
      <c r="AT37" s="866"/>
      <c r="AU37" s="866"/>
      <c r="AV37" s="866"/>
      <c r="AW37" s="866"/>
      <c r="AX37" s="866"/>
      <c r="AY37" s="866"/>
      <c r="AZ37" s="866"/>
      <c r="BA37" s="866"/>
      <c r="BB37" s="866"/>
      <c r="BC37" s="866"/>
      <c r="BD37" s="866"/>
      <c r="BE37" s="866"/>
      <c r="BF37" s="866"/>
      <c r="BG37" s="866"/>
      <c r="BH37" s="866"/>
      <c r="BI37" s="866"/>
      <c r="BJ37" s="866"/>
      <c r="BK37" s="866"/>
      <c r="BL37" s="866"/>
      <c r="BM37" s="866"/>
      <c r="BN37" s="866"/>
      <c r="BO37" s="866"/>
      <c r="BP37" s="866"/>
      <c r="BQ37" s="866"/>
      <c r="BR37" s="866"/>
      <c r="BS37" s="866"/>
      <c r="BT37" s="866"/>
      <c r="BU37" s="866"/>
      <c r="BV37" s="866"/>
      <c r="BW37" s="866"/>
      <c r="BX37" s="866"/>
      <c r="BY37" s="324"/>
      <c r="CC37" s="329"/>
      <c r="CD37" s="329"/>
      <c r="CE37" s="324"/>
    </row>
    <row r="38" spans="1:83" ht="16.5" customHeight="1" x14ac:dyDescent="0.2">
      <c r="A38" s="476"/>
      <c r="C38" s="97"/>
      <c r="D38" s="828"/>
      <c r="E38" s="828"/>
      <c r="F38" s="828"/>
      <c r="G38" s="828"/>
      <c r="H38" s="828"/>
      <c r="I38" s="828"/>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c r="AG38" s="828"/>
      <c r="AH38" s="828"/>
      <c r="AI38" s="828"/>
      <c r="AJ38" s="828"/>
      <c r="AK38" s="828"/>
      <c r="AL38" s="828"/>
      <c r="AM38" s="828"/>
      <c r="AN38" s="828"/>
      <c r="AO38" s="828"/>
      <c r="AP38" s="828"/>
      <c r="AQ38" s="828"/>
      <c r="AR38" s="828"/>
      <c r="AS38" s="95"/>
      <c r="AT38" s="866"/>
      <c r="AU38" s="866"/>
      <c r="AV38" s="866"/>
      <c r="AW38" s="866"/>
      <c r="AX38" s="866"/>
      <c r="AY38" s="866"/>
      <c r="AZ38" s="866"/>
      <c r="BA38" s="866"/>
      <c r="BB38" s="866"/>
      <c r="BC38" s="866"/>
      <c r="BD38" s="866"/>
      <c r="BE38" s="866"/>
      <c r="BF38" s="866"/>
      <c r="BG38" s="866"/>
      <c r="BH38" s="866"/>
      <c r="BI38" s="866"/>
      <c r="BJ38" s="866"/>
      <c r="BK38" s="866"/>
      <c r="BL38" s="866"/>
      <c r="BM38" s="866"/>
      <c r="BN38" s="866"/>
      <c r="BO38" s="866"/>
      <c r="BP38" s="866"/>
      <c r="BQ38" s="866"/>
      <c r="BR38" s="866"/>
      <c r="BS38" s="866"/>
      <c r="BT38" s="866"/>
      <c r="BU38" s="866"/>
      <c r="BV38" s="866"/>
      <c r="BW38" s="866"/>
      <c r="BX38" s="866"/>
      <c r="BY38" s="324"/>
      <c r="CC38" s="329"/>
      <c r="CD38" s="329"/>
      <c r="CE38" s="324"/>
    </row>
    <row r="39" spans="1:83" ht="16.5" customHeight="1" x14ac:dyDescent="0.2">
      <c r="A39" s="476"/>
      <c r="C39" s="97"/>
      <c r="D39" s="828"/>
      <c r="E39" s="828"/>
      <c r="F39" s="828"/>
      <c r="G39" s="828"/>
      <c r="H39" s="828"/>
      <c r="I39" s="828"/>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c r="AG39" s="828"/>
      <c r="AH39" s="828"/>
      <c r="AI39" s="828"/>
      <c r="AJ39" s="828"/>
      <c r="AK39" s="828"/>
      <c r="AL39" s="828"/>
      <c r="AM39" s="828"/>
      <c r="AN39" s="828"/>
      <c r="AO39" s="828"/>
      <c r="AP39" s="828"/>
      <c r="AQ39" s="828"/>
      <c r="AR39" s="828"/>
      <c r="AS39" s="95"/>
      <c r="AT39" s="866"/>
      <c r="AU39" s="866"/>
      <c r="AV39" s="866"/>
      <c r="AW39" s="866"/>
      <c r="AX39" s="866"/>
      <c r="AY39" s="866"/>
      <c r="AZ39" s="866"/>
      <c r="BA39" s="866"/>
      <c r="BB39" s="866"/>
      <c r="BC39" s="866"/>
      <c r="BD39" s="866"/>
      <c r="BE39" s="866"/>
      <c r="BF39" s="866"/>
      <c r="BG39" s="866"/>
      <c r="BH39" s="866"/>
      <c r="BI39" s="866"/>
      <c r="BJ39" s="866"/>
      <c r="BK39" s="866"/>
      <c r="BL39" s="866"/>
      <c r="BM39" s="866"/>
      <c r="BN39" s="866"/>
      <c r="BO39" s="866"/>
      <c r="BP39" s="866"/>
      <c r="BQ39" s="866"/>
      <c r="BR39" s="866"/>
      <c r="BS39" s="866"/>
      <c r="BT39" s="866"/>
      <c r="BU39" s="866"/>
      <c r="BV39" s="866"/>
      <c r="BW39" s="866"/>
      <c r="BX39" s="866"/>
      <c r="BY39" s="324"/>
      <c r="CC39" s="329"/>
      <c r="CD39" s="329"/>
      <c r="CE39" s="324"/>
    </row>
    <row r="40" spans="1:83" ht="16.5" customHeight="1" x14ac:dyDescent="0.2">
      <c r="A40" s="476"/>
      <c r="C40" s="97"/>
      <c r="D40" s="828"/>
      <c r="E40" s="828"/>
      <c r="F40" s="828"/>
      <c r="G40" s="828"/>
      <c r="H40" s="828"/>
      <c r="I40" s="828"/>
      <c r="J40" s="828"/>
      <c r="K40" s="828"/>
      <c r="L40" s="828"/>
      <c r="M40" s="828"/>
      <c r="N40" s="828"/>
      <c r="O40" s="828"/>
      <c r="P40" s="828"/>
      <c r="Q40" s="828"/>
      <c r="R40" s="828"/>
      <c r="S40" s="828"/>
      <c r="T40" s="828"/>
      <c r="U40" s="828"/>
      <c r="V40" s="828"/>
      <c r="W40" s="828"/>
      <c r="X40" s="828"/>
      <c r="Y40" s="828"/>
      <c r="Z40" s="828"/>
      <c r="AA40" s="828"/>
      <c r="AB40" s="828"/>
      <c r="AC40" s="828"/>
      <c r="AD40" s="828"/>
      <c r="AE40" s="828"/>
      <c r="AF40" s="828"/>
      <c r="AG40" s="828"/>
      <c r="AH40" s="828"/>
      <c r="AI40" s="828"/>
      <c r="AJ40" s="828"/>
      <c r="AK40" s="828"/>
      <c r="AL40" s="828"/>
      <c r="AM40" s="828"/>
      <c r="AN40" s="828"/>
      <c r="AO40" s="828"/>
      <c r="AP40" s="828"/>
      <c r="AQ40" s="828"/>
      <c r="AR40" s="828"/>
      <c r="AS40" s="95"/>
      <c r="AT40" s="866"/>
      <c r="AU40" s="866"/>
      <c r="AV40" s="866"/>
      <c r="AW40" s="866"/>
      <c r="AX40" s="866"/>
      <c r="AY40" s="866"/>
      <c r="AZ40" s="866"/>
      <c r="BA40" s="866"/>
      <c r="BB40" s="866"/>
      <c r="BC40" s="866"/>
      <c r="BD40" s="866"/>
      <c r="BE40" s="866"/>
      <c r="BF40" s="866"/>
      <c r="BG40" s="866"/>
      <c r="BH40" s="866"/>
      <c r="BI40" s="866"/>
      <c r="BJ40" s="866"/>
      <c r="BK40" s="866"/>
      <c r="BL40" s="866"/>
      <c r="BM40" s="866"/>
      <c r="BN40" s="866"/>
      <c r="BO40" s="866"/>
      <c r="BP40" s="866"/>
      <c r="BQ40" s="866"/>
      <c r="BR40" s="866"/>
      <c r="BS40" s="866"/>
      <c r="BT40" s="866"/>
      <c r="BU40" s="866"/>
      <c r="BV40" s="866"/>
      <c r="BW40" s="866"/>
      <c r="BX40" s="866"/>
      <c r="BY40" s="324"/>
      <c r="CC40" s="329"/>
      <c r="CD40" s="329"/>
      <c r="CE40" s="324"/>
    </row>
    <row r="41" spans="1:83" ht="16.5" customHeight="1" x14ac:dyDescent="0.2">
      <c r="A41" s="476"/>
      <c r="C41" s="97"/>
      <c r="D41" s="828"/>
      <c r="E41" s="828"/>
      <c r="F41" s="828"/>
      <c r="G41" s="828"/>
      <c r="H41" s="828"/>
      <c r="I41" s="828"/>
      <c r="J41" s="828"/>
      <c r="K41" s="828"/>
      <c r="L41" s="828"/>
      <c r="M41" s="828"/>
      <c r="N41" s="828"/>
      <c r="O41" s="828"/>
      <c r="P41" s="828"/>
      <c r="Q41" s="828"/>
      <c r="R41" s="828"/>
      <c r="S41" s="828"/>
      <c r="T41" s="828"/>
      <c r="U41" s="828"/>
      <c r="V41" s="828"/>
      <c r="W41" s="828"/>
      <c r="X41" s="828"/>
      <c r="Y41" s="828"/>
      <c r="Z41" s="828"/>
      <c r="AA41" s="828"/>
      <c r="AB41" s="828"/>
      <c r="AC41" s="828"/>
      <c r="AD41" s="828"/>
      <c r="AE41" s="828"/>
      <c r="AF41" s="828"/>
      <c r="AG41" s="828"/>
      <c r="AH41" s="828"/>
      <c r="AI41" s="828"/>
      <c r="AJ41" s="828"/>
      <c r="AK41" s="828"/>
      <c r="AL41" s="828"/>
      <c r="AM41" s="828"/>
      <c r="AN41" s="828"/>
      <c r="AO41" s="828"/>
      <c r="AP41" s="828"/>
      <c r="AQ41" s="828"/>
      <c r="AR41" s="828"/>
      <c r="AS41" s="95"/>
      <c r="AT41" s="866"/>
      <c r="AU41" s="866"/>
      <c r="AV41" s="866"/>
      <c r="AW41" s="866"/>
      <c r="AX41" s="866"/>
      <c r="AY41" s="866"/>
      <c r="AZ41" s="866"/>
      <c r="BA41" s="866"/>
      <c r="BB41" s="866"/>
      <c r="BC41" s="866"/>
      <c r="BD41" s="866"/>
      <c r="BE41" s="866"/>
      <c r="BF41" s="866"/>
      <c r="BG41" s="866"/>
      <c r="BH41" s="866"/>
      <c r="BI41" s="866"/>
      <c r="BJ41" s="866"/>
      <c r="BK41" s="866"/>
      <c r="BL41" s="866"/>
      <c r="BM41" s="866"/>
      <c r="BN41" s="866"/>
      <c r="BO41" s="866"/>
      <c r="BP41" s="866"/>
      <c r="BQ41" s="866"/>
      <c r="BR41" s="866"/>
      <c r="BS41" s="866"/>
      <c r="BT41" s="866"/>
      <c r="BU41" s="866"/>
      <c r="BV41" s="866"/>
      <c r="BW41" s="866"/>
      <c r="BX41" s="866"/>
      <c r="BY41" s="324"/>
      <c r="CC41" s="329"/>
      <c r="CD41" s="329"/>
      <c r="CE41" s="324"/>
    </row>
    <row r="42" spans="1:83" ht="16.5" customHeight="1" x14ac:dyDescent="0.2">
      <c r="A42" s="476"/>
      <c r="C42" s="97"/>
      <c r="D42" s="828"/>
      <c r="E42" s="828"/>
      <c r="F42" s="828"/>
      <c r="G42" s="828"/>
      <c r="H42" s="828"/>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828"/>
      <c r="AM42" s="828"/>
      <c r="AN42" s="828"/>
      <c r="AO42" s="828"/>
      <c r="AP42" s="828"/>
      <c r="AQ42" s="828"/>
      <c r="AR42" s="828"/>
      <c r="AS42" s="95"/>
      <c r="AT42" s="866"/>
      <c r="AU42" s="866"/>
      <c r="AV42" s="866"/>
      <c r="AW42" s="866"/>
      <c r="AX42" s="866"/>
      <c r="AY42" s="866"/>
      <c r="AZ42" s="866"/>
      <c r="BA42" s="866"/>
      <c r="BB42" s="866"/>
      <c r="BC42" s="866"/>
      <c r="BD42" s="866"/>
      <c r="BE42" s="866"/>
      <c r="BF42" s="866"/>
      <c r="BG42" s="866"/>
      <c r="BH42" s="866"/>
      <c r="BI42" s="866"/>
      <c r="BJ42" s="866"/>
      <c r="BK42" s="866"/>
      <c r="BL42" s="866"/>
      <c r="BM42" s="866"/>
      <c r="BN42" s="866"/>
      <c r="BO42" s="866"/>
      <c r="BP42" s="866"/>
      <c r="BQ42" s="866"/>
      <c r="BR42" s="866"/>
      <c r="BS42" s="866"/>
      <c r="BT42" s="866"/>
      <c r="BU42" s="866"/>
      <c r="BV42" s="866"/>
      <c r="BW42" s="866"/>
      <c r="BX42" s="866"/>
      <c r="BY42" s="324"/>
      <c r="CC42" s="329"/>
      <c r="CD42" s="329"/>
      <c r="CE42" s="324"/>
    </row>
    <row r="43" spans="1:83" ht="16.5" customHeight="1" x14ac:dyDescent="0.2">
      <c r="A43" s="476"/>
      <c r="C43" s="97"/>
      <c r="D43" s="828"/>
      <c r="E43" s="828"/>
      <c r="F43" s="828"/>
      <c r="G43" s="828"/>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828"/>
      <c r="AM43" s="828"/>
      <c r="AN43" s="828"/>
      <c r="AO43" s="828"/>
      <c r="AP43" s="828"/>
      <c r="AQ43" s="828"/>
      <c r="AR43" s="828"/>
      <c r="AS43" s="95"/>
      <c r="AT43" s="866"/>
      <c r="AU43" s="866"/>
      <c r="AV43" s="866"/>
      <c r="AW43" s="866"/>
      <c r="AX43" s="866"/>
      <c r="AY43" s="866"/>
      <c r="AZ43" s="866"/>
      <c r="BA43" s="866"/>
      <c r="BB43" s="866"/>
      <c r="BC43" s="866"/>
      <c r="BD43" s="866"/>
      <c r="BE43" s="866"/>
      <c r="BF43" s="866"/>
      <c r="BG43" s="866"/>
      <c r="BH43" s="866"/>
      <c r="BI43" s="866"/>
      <c r="BJ43" s="866"/>
      <c r="BK43" s="866"/>
      <c r="BL43" s="866"/>
      <c r="BM43" s="866"/>
      <c r="BN43" s="866"/>
      <c r="BO43" s="866"/>
      <c r="BP43" s="866"/>
      <c r="BQ43" s="866"/>
      <c r="BR43" s="866"/>
      <c r="BS43" s="866"/>
      <c r="BT43" s="866"/>
      <c r="BU43" s="866"/>
      <c r="BV43" s="866"/>
      <c r="BW43" s="866"/>
      <c r="BX43" s="866"/>
      <c r="BY43" s="324"/>
      <c r="CC43" s="329"/>
      <c r="CD43" s="329"/>
      <c r="CE43" s="324"/>
    </row>
    <row r="44" spans="1:83" ht="16.5" customHeight="1" x14ac:dyDescent="0.2">
      <c r="A44" s="476"/>
      <c r="C44" s="97"/>
      <c r="D44" s="828"/>
      <c r="E44" s="828"/>
      <c r="F44" s="828"/>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828"/>
      <c r="AN44" s="828"/>
      <c r="AO44" s="828"/>
      <c r="AP44" s="828"/>
      <c r="AQ44" s="828"/>
      <c r="AR44" s="828"/>
      <c r="AS44" s="95"/>
      <c r="AT44" s="866"/>
      <c r="AU44" s="866"/>
      <c r="AV44" s="866"/>
      <c r="AW44" s="866"/>
      <c r="AX44" s="866"/>
      <c r="AY44" s="866"/>
      <c r="AZ44" s="866"/>
      <c r="BA44" s="866"/>
      <c r="BB44" s="866"/>
      <c r="BC44" s="866"/>
      <c r="BD44" s="866"/>
      <c r="BE44" s="866"/>
      <c r="BF44" s="866"/>
      <c r="BG44" s="866"/>
      <c r="BH44" s="866"/>
      <c r="BI44" s="866"/>
      <c r="BJ44" s="866"/>
      <c r="BK44" s="866"/>
      <c r="BL44" s="866"/>
      <c r="BM44" s="866"/>
      <c r="BN44" s="866"/>
      <c r="BO44" s="866"/>
      <c r="BP44" s="866"/>
      <c r="BQ44" s="866"/>
      <c r="BR44" s="866"/>
      <c r="BS44" s="866"/>
      <c r="BT44" s="866"/>
      <c r="BU44" s="866"/>
      <c r="BV44" s="866"/>
      <c r="BW44" s="866"/>
      <c r="BX44" s="866"/>
      <c r="BY44" s="324"/>
      <c r="CC44" s="329"/>
      <c r="CD44" s="329"/>
      <c r="CE44" s="324"/>
    </row>
    <row r="45" spans="1:83" ht="16.5" customHeight="1" x14ac:dyDescent="0.2">
      <c r="A45" s="476"/>
      <c r="C45" s="97"/>
      <c r="D45" s="828"/>
      <c r="E45" s="828"/>
      <c r="F45" s="828"/>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828"/>
      <c r="AM45" s="828"/>
      <c r="AN45" s="828"/>
      <c r="AO45" s="828"/>
      <c r="AP45" s="828"/>
      <c r="AQ45" s="828"/>
      <c r="AR45" s="828"/>
      <c r="AS45" s="95"/>
      <c r="AT45" s="866"/>
      <c r="AU45" s="866"/>
      <c r="AV45" s="866"/>
      <c r="AW45" s="866"/>
      <c r="AX45" s="866"/>
      <c r="AY45" s="866"/>
      <c r="AZ45" s="866"/>
      <c r="BA45" s="866"/>
      <c r="BB45" s="866"/>
      <c r="BC45" s="866"/>
      <c r="BD45" s="866"/>
      <c r="BE45" s="866"/>
      <c r="BF45" s="866"/>
      <c r="BG45" s="866"/>
      <c r="BH45" s="866"/>
      <c r="BI45" s="866"/>
      <c r="BJ45" s="866"/>
      <c r="BK45" s="866"/>
      <c r="BL45" s="866"/>
      <c r="BM45" s="866"/>
      <c r="BN45" s="866"/>
      <c r="BO45" s="866"/>
      <c r="BP45" s="866"/>
      <c r="BQ45" s="866"/>
      <c r="BR45" s="866"/>
      <c r="BS45" s="866"/>
      <c r="BT45" s="866"/>
      <c r="BU45" s="866"/>
      <c r="BV45" s="866"/>
      <c r="BW45" s="866"/>
      <c r="BX45" s="866"/>
      <c r="BY45" s="324"/>
      <c r="CC45" s="329"/>
      <c r="CD45" s="329"/>
      <c r="CE45" s="324"/>
    </row>
    <row r="46" spans="1:83" ht="16.5" customHeight="1" x14ac:dyDescent="0.2">
      <c r="A46" s="476"/>
      <c r="C46" s="97"/>
      <c r="D46" s="828"/>
      <c r="E46" s="828"/>
      <c r="F46" s="828"/>
      <c r="G46" s="828"/>
      <c r="H46" s="828"/>
      <c r="I46" s="828"/>
      <c r="J46" s="828"/>
      <c r="K46" s="828"/>
      <c r="L46" s="828"/>
      <c r="M46" s="828"/>
      <c r="N46" s="828"/>
      <c r="O46" s="828"/>
      <c r="P46" s="828"/>
      <c r="Q46" s="828"/>
      <c r="R46" s="828"/>
      <c r="S46" s="828"/>
      <c r="T46" s="828"/>
      <c r="U46" s="828"/>
      <c r="V46" s="828"/>
      <c r="W46" s="828"/>
      <c r="X46" s="828"/>
      <c r="Y46" s="828"/>
      <c r="Z46" s="828"/>
      <c r="AA46" s="828"/>
      <c r="AB46" s="828"/>
      <c r="AC46" s="828"/>
      <c r="AD46" s="828"/>
      <c r="AE46" s="828"/>
      <c r="AF46" s="828"/>
      <c r="AG46" s="828"/>
      <c r="AH46" s="828"/>
      <c r="AI46" s="828"/>
      <c r="AJ46" s="828"/>
      <c r="AK46" s="828"/>
      <c r="AL46" s="828"/>
      <c r="AM46" s="828"/>
      <c r="AN46" s="828"/>
      <c r="AO46" s="828"/>
      <c r="AP46" s="828"/>
      <c r="AQ46" s="828"/>
      <c r="AR46" s="828"/>
      <c r="AS46" s="95"/>
      <c r="AT46" s="866"/>
      <c r="AU46" s="866"/>
      <c r="AV46" s="866"/>
      <c r="AW46" s="866"/>
      <c r="AX46" s="866"/>
      <c r="AY46" s="866"/>
      <c r="AZ46" s="866"/>
      <c r="BA46" s="866"/>
      <c r="BB46" s="866"/>
      <c r="BC46" s="866"/>
      <c r="BD46" s="866"/>
      <c r="BE46" s="866"/>
      <c r="BF46" s="866"/>
      <c r="BG46" s="866"/>
      <c r="BH46" s="866"/>
      <c r="BI46" s="866"/>
      <c r="BJ46" s="866"/>
      <c r="BK46" s="866"/>
      <c r="BL46" s="866"/>
      <c r="BM46" s="866"/>
      <c r="BN46" s="866"/>
      <c r="BO46" s="866"/>
      <c r="BP46" s="866"/>
      <c r="BQ46" s="866"/>
      <c r="BR46" s="866"/>
      <c r="BS46" s="866"/>
      <c r="BT46" s="866"/>
      <c r="BU46" s="866"/>
      <c r="BV46" s="866"/>
      <c r="BW46" s="866"/>
      <c r="BX46" s="866"/>
      <c r="BY46" s="324"/>
      <c r="CC46" s="329"/>
      <c r="CD46" s="329"/>
      <c r="CE46" s="324"/>
    </row>
    <row r="47" spans="1:83" ht="16.5" customHeight="1" x14ac:dyDescent="0.2">
      <c r="A47" s="476"/>
      <c r="C47" s="98"/>
      <c r="D47" s="824"/>
      <c r="E47" s="824"/>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c r="AH47" s="824"/>
      <c r="AI47" s="824"/>
      <c r="AJ47" s="824"/>
      <c r="AK47" s="824"/>
      <c r="AL47" s="824"/>
      <c r="AM47" s="824"/>
      <c r="AN47" s="824"/>
      <c r="AO47" s="824"/>
      <c r="AP47" s="824"/>
      <c r="AQ47" s="824"/>
      <c r="AR47" s="824"/>
      <c r="AS47" s="95"/>
      <c r="AT47" s="866"/>
      <c r="AU47" s="866"/>
      <c r="AV47" s="866"/>
      <c r="AW47" s="866"/>
      <c r="AX47" s="866"/>
      <c r="AY47" s="866"/>
      <c r="AZ47" s="866"/>
      <c r="BA47" s="866"/>
      <c r="BB47" s="866"/>
      <c r="BC47" s="866"/>
      <c r="BD47" s="866"/>
      <c r="BE47" s="866"/>
      <c r="BF47" s="866"/>
      <c r="BG47" s="866"/>
      <c r="BH47" s="866"/>
      <c r="BI47" s="866"/>
      <c r="BJ47" s="866"/>
      <c r="BK47" s="866"/>
      <c r="BL47" s="866"/>
      <c r="BM47" s="866"/>
      <c r="BN47" s="866"/>
      <c r="BO47" s="866"/>
      <c r="BP47" s="866"/>
      <c r="BQ47" s="866"/>
      <c r="BR47" s="866"/>
      <c r="BS47" s="866"/>
      <c r="BT47" s="866"/>
      <c r="BU47" s="866"/>
      <c r="BV47" s="866"/>
      <c r="BW47" s="866"/>
      <c r="BX47" s="866"/>
      <c r="BY47" s="324"/>
      <c r="CC47" s="329"/>
      <c r="CD47" s="329"/>
      <c r="CE47" s="324"/>
    </row>
    <row r="48" spans="1:83" x14ac:dyDescent="0.2">
      <c r="A48" s="476"/>
      <c r="C48" s="16"/>
      <c r="D48" s="826"/>
      <c r="E48" s="826"/>
      <c r="F48" s="826"/>
      <c r="G48" s="826"/>
      <c r="H48" s="826"/>
      <c r="I48" s="826"/>
      <c r="J48" s="826"/>
      <c r="K48" s="826"/>
      <c r="L48" s="826"/>
      <c r="M48" s="826"/>
      <c r="N48" s="826"/>
      <c r="O48" s="826"/>
      <c r="P48" s="826"/>
      <c r="Q48" s="826"/>
      <c r="R48" s="826"/>
      <c r="S48" s="826"/>
      <c r="T48" s="826"/>
      <c r="U48" s="826"/>
      <c r="V48" s="826"/>
      <c r="W48" s="826"/>
      <c r="X48" s="826"/>
      <c r="Y48" s="826"/>
      <c r="Z48" s="826"/>
      <c r="AA48" s="826"/>
      <c r="AB48" s="826"/>
      <c r="AC48" s="826"/>
      <c r="AD48" s="826"/>
      <c r="AE48" s="826"/>
      <c r="AF48" s="826"/>
      <c r="AG48" s="826"/>
      <c r="AH48" s="826"/>
      <c r="AI48" s="826"/>
      <c r="AJ48" s="826"/>
      <c r="AK48" s="826"/>
      <c r="AL48" s="826"/>
      <c r="AM48" s="826"/>
      <c r="AN48" s="826"/>
      <c r="AO48" s="826"/>
      <c r="AP48" s="826"/>
      <c r="AQ48" s="826"/>
      <c r="AR48" s="826"/>
      <c r="AS48"/>
      <c r="AT48" s="867"/>
      <c r="AU48" s="867"/>
      <c r="AV48" s="867"/>
      <c r="AW48" s="867"/>
      <c r="AX48" s="867"/>
      <c r="AY48" s="867"/>
      <c r="AZ48" s="867"/>
      <c r="BA48" s="867"/>
      <c r="BB48" s="867"/>
      <c r="BC48" s="867"/>
      <c r="BD48" s="867"/>
      <c r="BE48" s="867"/>
      <c r="BF48" s="867"/>
      <c r="BG48" s="867"/>
      <c r="BH48" s="867"/>
      <c r="BI48" s="867"/>
      <c r="BJ48" s="867"/>
      <c r="BK48" s="867"/>
      <c r="BL48" s="867"/>
      <c r="BM48" s="867"/>
      <c r="BN48" s="867"/>
      <c r="BO48" s="867"/>
      <c r="BP48" s="867"/>
      <c r="BQ48" s="867"/>
      <c r="BR48" s="867"/>
      <c r="BS48" s="867"/>
      <c r="BT48" s="867"/>
      <c r="BU48" s="867"/>
      <c r="BV48" s="867"/>
      <c r="BW48" s="867"/>
      <c r="BX48" s="867"/>
      <c r="BY48" s="324"/>
      <c r="CC48" s="329"/>
      <c r="CD48" s="329"/>
      <c r="CE48" s="324"/>
    </row>
    <row r="49" spans="3:82" x14ac:dyDescent="0.2">
      <c r="C49" s="16"/>
      <c r="D49" s="16"/>
      <c r="AT49" s="341"/>
      <c r="AU49" s="328"/>
      <c r="AV49" s="328"/>
      <c r="AW49" s="328"/>
      <c r="AX49" s="427"/>
      <c r="AY49" s="362"/>
      <c r="AZ49" s="427"/>
      <c r="BA49" s="362"/>
      <c r="BB49" s="427"/>
      <c r="BC49" s="362"/>
      <c r="BD49" s="427"/>
      <c r="BE49" s="362"/>
      <c r="BF49" s="427"/>
      <c r="BG49" s="362"/>
      <c r="BH49" s="427"/>
      <c r="BI49" s="362"/>
      <c r="BJ49" s="427"/>
      <c r="BK49" s="362"/>
      <c r="BL49" s="427"/>
      <c r="BM49" s="362"/>
      <c r="BN49" s="427"/>
      <c r="BO49" s="362"/>
      <c r="BP49" s="427"/>
      <c r="BQ49" s="362"/>
      <c r="BR49" s="427"/>
      <c r="BS49" s="362"/>
      <c r="BT49" s="427"/>
      <c r="BU49" s="362"/>
      <c r="BV49" s="427"/>
      <c r="BW49" s="362"/>
      <c r="BX49" s="427"/>
      <c r="CC49" s="362"/>
      <c r="CD49" s="427"/>
    </row>
    <row r="50" spans="3:82" x14ac:dyDescent="0.2">
      <c r="AT50" s="328"/>
      <c r="AU50" s="328"/>
      <c r="AV50" s="328"/>
      <c r="AW50" s="328"/>
      <c r="AX50" s="427"/>
      <c r="AY50" s="362"/>
      <c r="AZ50" s="427"/>
      <c r="BA50" s="362"/>
      <c r="BB50" s="427"/>
      <c r="BC50" s="362"/>
      <c r="BD50" s="427"/>
      <c r="BE50" s="362"/>
      <c r="BF50" s="427"/>
      <c r="BG50" s="362"/>
      <c r="BH50" s="427"/>
      <c r="BI50" s="362"/>
      <c r="BJ50" s="427"/>
      <c r="BK50" s="362"/>
      <c r="BL50" s="427"/>
      <c r="BM50" s="362"/>
      <c r="BN50" s="427"/>
      <c r="BO50" s="362"/>
      <c r="BP50" s="427"/>
      <c r="BQ50" s="362"/>
      <c r="BR50" s="427"/>
      <c r="BS50" s="362"/>
      <c r="BT50" s="427"/>
      <c r="BU50" s="362"/>
      <c r="BV50" s="427"/>
      <c r="BW50" s="362"/>
      <c r="BX50" s="427"/>
      <c r="CC50" s="362"/>
      <c r="CD50" s="427"/>
    </row>
    <row r="51" spans="3:82" x14ac:dyDescent="0.2">
      <c r="AT51" s="328"/>
      <c r="AU51" s="328"/>
      <c r="AV51" s="328"/>
      <c r="AW51" s="328"/>
      <c r="AX51" s="427"/>
      <c r="AY51" s="362"/>
      <c r="AZ51" s="427"/>
      <c r="BA51" s="362"/>
      <c r="BB51" s="427"/>
      <c r="BC51" s="362"/>
      <c r="BD51" s="427"/>
      <c r="BE51" s="362"/>
      <c r="BF51" s="427"/>
      <c r="BG51" s="362"/>
      <c r="BH51" s="427"/>
      <c r="BI51" s="362"/>
      <c r="BJ51" s="427"/>
      <c r="BK51" s="362"/>
      <c r="BL51" s="427"/>
      <c r="BM51" s="362"/>
      <c r="BN51" s="427"/>
      <c r="BO51" s="362"/>
      <c r="BP51" s="427"/>
      <c r="BQ51" s="362"/>
      <c r="BR51" s="427"/>
      <c r="BS51" s="362"/>
      <c r="BT51" s="427"/>
      <c r="BU51" s="362"/>
      <c r="BV51" s="427"/>
      <c r="BW51" s="362"/>
      <c r="BX51" s="427"/>
      <c r="CC51" s="362"/>
      <c r="CD51" s="427"/>
    </row>
    <row r="52" spans="3:82" x14ac:dyDescent="0.2">
      <c r="AT52" s="328"/>
      <c r="AU52" s="328"/>
      <c r="AV52" s="328"/>
      <c r="AW52" s="328"/>
      <c r="AX52" s="427"/>
      <c r="AY52" s="362"/>
      <c r="AZ52" s="427"/>
      <c r="BA52" s="362"/>
      <c r="BB52" s="427"/>
      <c r="BC52" s="362"/>
      <c r="BD52" s="427"/>
      <c r="BE52" s="362"/>
      <c r="BF52" s="427"/>
      <c r="BG52" s="362"/>
      <c r="BH52" s="427"/>
      <c r="BI52" s="362"/>
      <c r="BJ52" s="427"/>
      <c r="BK52" s="362"/>
      <c r="BL52" s="427"/>
      <c r="BM52" s="362"/>
      <c r="BN52" s="427"/>
      <c r="BO52" s="362"/>
      <c r="BP52" s="427"/>
      <c r="BQ52" s="362"/>
      <c r="BR52" s="427"/>
      <c r="BS52" s="362"/>
      <c r="BT52" s="427"/>
      <c r="BU52" s="362"/>
      <c r="BV52" s="427"/>
      <c r="BW52" s="362"/>
      <c r="BX52" s="427"/>
      <c r="CC52" s="362"/>
      <c r="CD52" s="427"/>
    </row>
    <row r="53" spans="3:82" x14ac:dyDescent="0.2">
      <c r="AT53" s="328"/>
      <c r="AU53" s="328"/>
      <c r="AV53" s="328"/>
      <c r="AW53" s="328"/>
      <c r="AX53" s="427"/>
      <c r="AY53" s="362"/>
      <c r="AZ53" s="427"/>
      <c r="BA53" s="362"/>
      <c r="BB53" s="427"/>
      <c r="BC53" s="362"/>
      <c r="BD53" s="427"/>
      <c r="BE53" s="362"/>
      <c r="BF53" s="427"/>
      <c r="BG53" s="362"/>
      <c r="BH53" s="427"/>
      <c r="BI53" s="362"/>
      <c r="BJ53" s="427"/>
      <c r="BK53" s="362"/>
      <c r="BL53" s="427"/>
      <c r="BM53" s="362"/>
      <c r="BN53" s="427"/>
      <c r="BO53" s="362"/>
      <c r="BP53" s="427"/>
      <c r="BQ53" s="362"/>
      <c r="BR53" s="427"/>
      <c r="BS53" s="362"/>
      <c r="BT53" s="427"/>
      <c r="BU53" s="362"/>
      <c r="BV53" s="427"/>
      <c r="BW53" s="362"/>
      <c r="BX53" s="427"/>
      <c r="CC53" s="362"/>
      <c r="CD53" s="427"/>
    </row>
    <row r="54" spans="3:82" x14ac:dyDescent="0.2">
      <c r="AT54" s="328"/>
      <c r="AU54" s="328"/>
      <c r="AV54" s="328"/>
      <c r="AW54" s="328"/>
      <c r="AX54" s="427"/>
      <c r="AY54" s="362"/>
      <c r="AZ54" s="427"/>
      <c r="BA54" s="362"/>
      <c r="BB54" s="427"/>
      <c r="BC54" s="362"/>
      <c r="BD54" s="427"/>
      <c r="BE54" s="362"/>
      <c r="BF54" s="427"/>
      <c r="BG54" s="362"/>
      <c r="BH54" s="427"/>
      <c r="BI54" s="362"/>
      <c r="BJ54" s="427"/>
      <c r="BK54" s="362"/>
      <c r="BL54" s="427"/>
      <c r="BM54" s="362"/>
      <c r="BN54" s="427"/>
      <c r="BO54" s="362"/>
      <c r="BP54" s="427"/>
      <c r="BQ54" s="362"/>
      <c r="BR54" s="427"/>
      <c r="BS54" s="362"/>
      <c r="BT54" s="427"/>
      <c r="BU54" s="362"/>
      <c r="BV54" s="427"/>
      <c r="BW54" s="362"/>
      <c r="BX54" s="427"/>
      <c r="CC54" s="362"/>
      <c r="CD54" s="427"/>
    </row>
    <row r="55" spans="3:82" x14ac:dyDescent="0.2">
      <c r="AT55" s="328"/>
      <c r="AU55" s="328"/>
      <c r="AV55" s="328"/>
      <c r="AW55" s="328"/>
      <c r="AX55" s="427"/>
      <c r="AY55" s="362"/>
      <c r="AZ55" s="427"/>
      <c r="BA55" s="362"/>
      <c r="BB55" s="427"/>
      <c r="BC55" s="362"/>
      <c r="BD55" s="427"/>
      <c r="BE55" s="362"/>
      <c r="BF55" s="427"/>
      <c r="BG55" s="362"/>
      <c r="BH55" s="427"/>
      <c r="BI55" s="362"/>
      <c r="BJ55" s="427"/>
      <c r="BK55" s="362"/>
      <c r="BL55" s="427"/>
      <c r="BM55" s="362"/>
      <c r="BN55" s="427"/>
      <c r="BO55" s="362"/>
      <c r="BP55" s="427"/>
      <c r="BQ55" s="362"/>
      <c r="BR55" s="427"/>
      <c r="BS55" s="362"/>
      <c r="BT55" s="427"/>
      <c r="BU55" s="362"/>
      <c r="BV55" s="427"/>
      <c r="BW55" s="362"/>
      <c r="BX55" s="427"/>
      <c r="CC55" s="362"/>
      <c r="CD55" s="427"/>
    </row>
    <row r="56" spans="3:82" x14ac:dyDescent="0.2">
      <c r="AT56" s="328"/>
      <c r="AU56" s="328"/>
      <c r="AV56" s="328"/>
      <c r="AW56" s="328"/>
      <c r="AX56" s="427"/>
      <c r="AY56" s="362"/>
      <c r="AZ56" s="427"/>
      <c r="BA56" s="362"/>
      <c r="BB56" s="427"/>
      <c r="BC56" s="362"/>
      <c r="BD56" s="427"/>
      <c r="BE56" s="362"/>
      <c r="BF56" s="427"/>
      <c r="BG56" s="362"/>
      <c r="BH56" s="427"/>
      <c r="BI56" s="362"/>
      <c r="BJ56" s="427"/>
      <c r="BK56" s="362"/>
      <c r="BL56" s="427"/>
      <c r="BM56" s="362"/>
      <c r="BN56" s="427"/>
      <c r="BO56" s="362"/>
      <c r="BP56" s="427"/>
      <c r="BQ56" s="362"/>
      <c r="BR56" s="427"/>
      <c r="BS56" s="362"/>
      <c r="BT56" s="427"/>
      <c r="BU56" s="362"/>
      <c r="BV56" s="427"/>
      <c r="BW56" s="362"/>
      <c r="BX56" s="427"/>
      <c r="CC56" s="362"/>
      <c r="CD56" s="427"/>
    </row>
    <row r="57" spans="3:82" x14ac:dyDescent="0.2">
      <c r="AT57" s="328"/>
      <c r="AU57" s="328"/>
      <c r="AV57" s="328"/>
      <c r="AW57" s="328"/>
      <c r="AX57" s="427"/>
      <c r="AY57" s="362"/>
      <c r="AZ57" s="427"/>
      <c r="BA57" s="362"/>
      <c r="BB57" s="427"/>
      <c r="BC57" s="362"/>
      <c r="BD57" s="427"/>
      <c r="BE57" s="362"/>
      <c r="BF57" s="427"/>
      <c r="BG57" s="362"/>
      <c r="BH57" s="427"/>
      <c r="BI57" s="362"/>
      <c r="BJ57" s="427"/>
      <c r="BK57" s="362"/>
      <c r="BL57" s="427"/>
      <c r="BM57" s="362"/>
      <c r="BN57" s="427"/>
      <c r="BO57" s="362"/>
      <c r="BP57" s="427"/>
      <c r="BQ57" s="362"/>
      <c r="BR57" s="427"/>
      <c r="BS57" s="362"/>
      <c r="BT57" s="427"/>
      <c r="BU57" s="362"/>
      <c r="BV57" s="427"/>
      <c r="BW57" s="362"/>
      <c r="BX57" s="427"/>
      <c r="CC57" s="362"/>
      <c r="CD57" s="427"/>
    </row>
    <row r="58" spans="3:82" x14ac:dyDescent="0.2">
      <c r="AT58" s="328"/>
      <c r="AU58" s="328"/>
      <c r="AV58" s="328"/>
      <c r="AW58" s="328"/>
      <c r="AX58" s="427"/>
      <c r="AY58" s="362"/>
      <c r="AZ58" s="427"/>
      <c r="BA58" s="362"/>
      <c r="BB58" s="427"/>
      <c r="BC58" s="362"/>
      <c r="BD58" s="427"/>
      <c r="BE58" s="362"/>
      <c r="BF58" s="427"/>
      <c r="BG58" s="362"/>
      <c r="BH58" s="427"/>
      <c r="BI58" s="362"/>
      <c r="BJ58" s="427"/>
      <c r="BK58" s="362"/>
      <c r="BL58" s="427"/>
      <c r="BM58" s="362"/>
      <c r="BN58" s="427"/>
      <c r="BO58" s="362"/>
      <c r="BP58" s="427"/>
      <c r="BQ58" s="362"/>
      <c r="BR58" s="427"/>
      <c r="BS58" s="362"/>
      <c r="BT58" s="427"/>
      <c r="BU58" s="362"/>
      <c r="BV58" s="427"/>
      <c r="BW58" s="362"/>
      <c r="BX58" s="427"/>
      <c r="CC58" s="362"/>
      <c r="CD58" s="427"/>
    </row>
    <row r="59" spans="3:82" x14ac:dyDescent="0.2">
      <c r="AT59" s="328"/>
      <c r="AU59" s="328"/>
      <c r="AV59" s="328"/>
      <c r="AW59" s="328"/>
      <c r="AX59" s="427"/>
      <c r="AY59" s="362"/>
      <c r="AZ59" s="427"/>
      <c r="BA59" s="362"/>
      <c r="BB59" s="427"/>
      <c r="BC59" s="362"/>
      <c r="BD59" s="427"/>
      <c r="BE59" s="362"/>
      <c r="BF59" s="427"/>
      <c r="BG59" s="362"/>
      <c r="BH59" s="427"/>
      <c r="BI59" s="362"/>
      <c r="BJ59" s="427"/>
      <c r="BK59" s="362"/>
      <c r="BL59" s="427"/>
      <c r="BM59" s="362"/>
      <c r="BN59" s="427"/>
      <c r="BO59" s="362"/>
      <c r="BP59" s="427"/>
      <c r="BQ59" s="362"/>
      <c r="BR59" s="427"/>
      <c r="BS59" s="362"/>
      <c r="BT59" s="427"/>
      <c r="BU59" s="362"/>
      <c r="BV59" s="427"/>
      <c r="BW59" s="362"/>
      <c r="BX59" s="427"/>
      <c r="CC59" s="362"/>
      <c r="CD59" s="427"/>
    </row>
    <row r="60" spans="3:82" x14ac:dyDescent="0.2">
      <c r="AT60" s="328"/>
      <c r="AU60" s="328"/>
      <c r="AV60" s="328"/>
      <c r="AW60" s="328"/>
      <c r="AX60" s="427"/>
      <c r="AY60" s="362"/>
      <c r="AZ60" s="427"/>
      <c r="BA60" s="362"/>
      <c r="BB60" s="427"/>
      <c r="BC60" s="362"/>
      <c r="BD60" s="427"/>
      <c r="BE60" s="362"/>
      <c r="BF60" s="427"/>
      <c r="BG60" s="362"/>
      <c r="BH60" s="427"/>
      <c r="BI60" s="362"/>
      <c r="BJ60" s="427"/>
      <c r="BK60" s="362"/>
      <c r="BL60" s="427"/>
      <c r="BM60" s="362"/>
      <c r="BN60" s="427"/>
      <c r="BO60" s="362"/>
      <c r="BP60" s="427"/>
      <c r="BQ60" s="362"/>
      <c r="BR60" s="427"/>
      <c r="BS60" s="362"/>
      <c r="BT60" s="427"/>
      <c r="BU60" s="362"/>
      <c r="BV60" s="427"/>
      <c r="BW60" s="362"/>
      <c r="BX60" s="427"/>
      <c r="CC60" s="362"/>
      <c r="CD60" s="427"/>
    </row>
    <row r="61" spans="3:82" x14ac:dyDescent="0.2">
      <c r="AT61" s="328"/>
      <c r="AU61" s="328"/>
      <c r="AV61" s="328"/>
      <c r="AW61" s="328"/>
      <c r="AX61" s="427"/>
      <c r="AY61" s="362"/>
      <c r="AZ61" s="427"/>
      <c r="BA61" s="362"/>
      <c r="BB61" s="427"/>
      <c r="BC61" s="362"/>
      <c r="BD61" s="427"/>
      <c r="BE61" s="362"/>
      <c r="BF61" s="427"/>
      <c r="BG61" s="362"/>
      <c r="BH61" s="427"/>
      <c r="BI61" s="362"/>
      <c r="BJ61" s="427"/>
      <c r="BK61" s="362"/>
      <c r="BL61" s="427"/>
      <c r="BM61" s="362"/>
      <c r="BN61" s="427"/>
      <c r="BO61" s="362"/>
      <c r="BP61" s="427"/>
      <c r="BQ61" s="362"/>
      <c r="BR61" s="427"/>
      <c r="BS61" s="362"/>
      <c r="BT61" s="427"/>
      <c r="BU61" s="362"/>
      <c r="BV61" s="427"/>
      <c r="BW61" s="362"/>
      <c r="BX61" s="427"/>
      <c r="CC61" s="362"/>
      <c r="CD61" s="427"/>
    </row>
    <row r="62" spans="3:82" x14ac:dyDescent="0.2">
      <c r="AT62" s="328"/>
      <c r="AU62" s="328"/>
      <c r="AV62" s="328"/>
      <c r="AW62" s="328"/>
      <c r="AX62" s="427"/>
      <c r="AY62" s="362"/>
      <c r="AZ62" s="427"/>
      <c r="BA62" s="362"/>
      <c r="BB62" s="427"/>
      <c r="BC62" s="362"/>
      <c r="BD62" s="427"/>
      <c r="BE62" s="362"/>
      <c r="BF62" s="427"/>
      <c r="BG62" s="362"/>
      <c r="BH62" s="427"/>
      <c r="BI62" s="362"/>
      <c r="BJ62" s="427"/>
      <c r="BK62" s="362"/>
      <c r="BL62" s="427"/>
      <c r="BM62" s="362"/>
      <c r="BN62" s="427"/>
      <c r="BO62" s="362"/>
      <c r="BP62" s="427"/>
      <c r="BQ62" s="362"/>
      <c r="BR62" s="427"/>
      <c r="BS62" s="362"/>
      <c r="BT62" s="427"/>
      <c r="BU62" s="362"/>
      <c r="BV62" s="427"/>
      <c r="BW62" s="362"/>
      <c r="BX62" s="427"/>
      <c r="CC62" s="362"/>
      <c r="CD62" s="427"/>
    </row>
    <row r="63" spans="3:82" x14ac:dyDescent="0.2">
      <c r="AT63" s="328"/>
      <c r="AU63" s="328"/>
      <c r="AV63" s="328"/>
      <c r="AW63" s="328"/>
      <c r="AX63" s="427"/>
      <c r="AY63" s="362"/>
      <c r="AZ63" s="427"/>
      <c r="BA63" s="362"/>
      <c r="BB63" s="427"/>
      <c r="BC63" s="362"/>
      <c r="BD63" s="427"/>
      <c r="BE63" s="362"/>
      <c r="BF63" s="427"/>
      <c r="BG63" s="362"/>
      <c r="BH63" s="427"/>
      <c r="BI63" s="362"/>
      <c r="BJ63" s="427"/>
      <c r="BK63" s="362"/>
      <c r="BL63" s="427"/>
      <c r="BM63" s="362"/>
      <c r="BN63" s="427"/>
      <c r="BO63" s="362"/>
      <c r="BP63" s="427"/>
      <c r="BQ63" s="362"/>
      <c r="BR63" s="427"/>
      <c r="BS63" s="362"/>
      <c r="BT63" s="427"/>
      <c r="BU63" s="362"/>
      <c r="BV63" s="427"/>
      <c r="BW63" s="362"/>
      <c r="BX63" s="427"/>
      <c r="CC63" s="362"/>
      <c r="CD63" s="427"/>
    </row>
    <row r="64" spans="3:82" x14ac:dyDescent="0.2">
      <c r="AT64" s="328"/>
      <c r="AU64" s="328"/>
      <c r="AV64" s="328"/>
      <c r="AW64" s="328"/>
      <c r="AX64" s="427"/>
      <c r="AY64" s="362"/>
      <c r="AZ64" s="427"/>
      <c r="BA64" s="362"/>
      <c r="BB64" s="427"/>
      <c r="BC64" s="362"/>
      <c r="BD64" s="427"/>
      <c r="BE64" s="362"/>
      <c r="BF64" s="427"/>
      <c r="BG64" s="362"/>
      <c r="BH64" s="427"/>
      <c r="BI64" s="362"/>
      <c r="BJ64" s="427"/>
      <c r="BK64" s="362"/>
      <c r="BL64" s="427"/>
      <c r="BM64" s="362"/>
      <c r="BN64" s="427"/>
      <c r="BO64" s="362"/>
      <c r="BP64" s="427"/>
      <c r="BQ64" s="362"/>
      <c r="BR64" s="427"/>
      <c r="BS64" s="362"/>
      <c r="BT64" s="427"/>
      <c r="BU64" s="362"/>
      <c r="BV64" s="427"/>
      <c r="BW64" s="362"/>
      <c r="BX64" s="427"/>
      <c r="CC64" s="362"/>
      <c r="CD64" s="427"/>
    </row>
    <row r="65" spans="46:82" x14ac:dyDescent="0.2">
      <c r="AT65" s="328"/>
      <c r="AU65" s="328"/>
      <c r="AV65" s="328"/>
      <c r="AW65" s="328"/>
      <c r="AX65" s="427"/>
      <c r="AY65" s="362"/>
      <c r="AZ65" s="427"/>
      <c r="BA65" s="362"/>
      <c r="BB65" s="427"/>
      <c r="BC65" s="362"/>
      <c r="BD65" s="427"/>
      <c r="BE65" s="362"/>
      <c r="BF65" s="427"/>
      <c r="BG65" s="362"/>
      <c r="BH65" s="427"/>
      <c r="BI65" s="362"/>
      <c r="BJ65" s="427"/>
      <c r="BK65" s="362"/>
      <c r="BL65" s="427"/>
      <c r="BM65" s="362"/>
      <c r="BN65" s="427"/>
      <c r="BO65" s="362"/>
      <c r="BP65" s="427"/>
      <c r="BQ65" s="362"/>
      <c r="BR65" s="427"/>
      <c r="BS65" s="362"/>
      <c r="BT65" s="427"/>
      <c r="BU65" s="362"/>
      <c r="BV65" s="427"/>
      <c r="BW65" s="362"/>
      <c r="BX65" s="427"/>
      <c r="CC65" s="362"/>
      <c r="CD65" s="427"/>
    </row>
    <row r="66" spans="46:82" x14ac:dyDescent="0.2">
      <c r="AT66" s="328"/>
      <c r="AU66" s="328"/>
      <c r="AV66" s="328"/>
      <c r="AW66" s="328"/>
      <c r="AX66" s="427"/>
      <c r="AY66" s="362"/>
      <c r="AZ66" s="427"/>
      <c r="BA66" s="362"/>
      <c r="BB66" s="427"/>
      <c r="BC66" s="362"/>
      <c r="BD66" s="427"/>
      <c r="BE66" s="362"/>
      <c r="BF66" s="427"/>
      <c r="BG66" s="362"/>
      <c r="BH66" s="427"/>
      <c r="BI66" s="362"/>
      <c r="BJ66" s="427"/>
      <c r="BK66" s="362"/>
      <c r="BL66" s="427"/>
      <c r="BM66" s="362"/>
      <c r="BN66" s="427"/>
      <c r="BO66" s="362"/>
      <c r="BP66" s="427"/>
      <c r="BQ66" s="362"/>
      <c r="BR66" s="427"/>
      <c r="BS66" s="362"/>
      <c r="BT66" s="427"/>
      <c r="BU66" s="362"/>
      <c r="BV66" s="427"/>
      <c r="BW66" s="362"/>
      <c r="BX66" s="427"/>
      <c r="CC66" s="362"/>
      <c r="CD66" s="427"/>
    </row>
    <row r="67" spans="46:82" x14ac:dyDescent="0.2">
      <c r="AT67" s="328"/>
      <c r="AU67" s="328"/>
      <c r="AV67" s="328"/>
      <c r="AW67" s="328"/>
      <c r="AX67" s="427"/>
      <c r="AY67" s="362"/>
      <c r="AZ67" s="427"/>
      <c r="BA67" s="362"/>
      <c r="BB67" s="427"/>
      <c r="BC67" s="362"/>
      <c r="BD67" s="427"/>
      <c r="BE67" s="362"/>
      <c r="BF67" s="427"/>
      <c r="BG67" s="362"/>
      <c r="BH67" s="427"/>
      <c r="BI67" s="362"/>
      <c r="BJ67" s="427"/>
      <c r="BK67" s="362"/>
      <c r="BL67" s="427"/>
      <c r="BM67" s="362"/>
      <c r="BN67" s="427"/>
      <c r="BO67" s="362"/>
      <c r="BP67" s="427"/>
      <c r="BQ67" s="362"/>
      <c r="BR67" s="427"/>
      <c r="BS67" s="362"/>
      <c r="BT67" s="427"/>
      <c r="BU67" s="362"/>
      <c r="BV67" s="427"/>
      <c r="BW67" s="362"/>
      <c r="BX67" s="427"/>
      <c r="CC67" s="362"/>
      <c r="CD67" s="427"/>
    </row>
    <row r="68" spans="46:82" x14ac:dyDescent="0.2">
      <c r="AT68" s="328"/>
      <c r="AU68" s="328"/>
      <c r="AV68" s="328"/>
      <c r="AW68" s="328"/>
      <c r="AX68" s="427"/>
      <c r="AY68" s="362"/>
      <c r="AZ68" s="427"/>
      <c r="BA68" s="362"/>
      <c r="BB68" s="427"/>
      <c r="BC68" s="362"/>
      <c r="BD68" s="427"/>
      <c r="BE68" s="362"/>
      <c r="BF68" s="427"/>
      <c r="BG68" s="362"/>
      <c r="BH68" s="427"/>
      <c r="BI68" s="362"/>
      <c r="BJ68" s="427"/>
      <c r="BK68" s="362"/>
      <c r="BL68" s="427"/>
      <c r="BM68" s="362"/>
      <c r="BN68" s="427"/>
      <c r="BO68" s="362"/>
      <c r="BP68" s="427"/>
      <c r="BQ68" s="362"/>
      <c r="BR68" s="427"/>
      <c r="BS68" s="362"/>
      <c r="BT68" s="427"/>
      <c r="BU68" s="362"/>
      <c r="BV68" s="427"/>
      <c r="BW68" s="362"/>
      <c r="BX68" s="427"/>
      <c r="CC68" s="362"/>
      <c r="CD68" s="427"/>
    </row>
    <row r="69" spans="46:82" x14ac:dyDescent="0.2">
      <c r="AT69" s="328"/>
      <c r="AU69" s="328"/>
      <c r="AV69" s="328"/>
      <c r="AW69" s="328"/>
      <c r="AX69" s="427"/>
      <c r="AY69" s="362"/>
      <c r="AZ69" s="427"/>
      <c r="BA69" s="362"/>
      <c r="BB69" s="427"/>
      <c r="BC69" s="362"/>
      <c r="BD69" s="427"/>
      <c r="BE69" s="362"/>
      <c r="BF69" s="427"/>
      <c r="BG69" s="362"/>
      <c r="BH69" s="427"/>
      <c r="BI69" s="362"/>
      <c r="BJ69" s="427"/>
      <c r="BK69" s="362"/>
      <c r="BL69" s="427"/>
      <c r="BM69" s="362"/>
      <c r="BN69" s="427"/>
      <c r="BO69" s="362"/>
      <c r="BP69" s="427"/>
      <c r="BQ69" s="362"/>
      <c r="BR69" s="427"/>
      <c r="BS69" s="362"/>
      <c r="BT69" s="427"/>
      <c r="BU69" s="362"/>
      <c r="BV69" s="427"/>
      <c r="BW69" s="362"/>
      <c r="BX69" s="427"/>
      <c r="CC69" s="362"/>
      <c r="CD69" s="427"/>
    </row>
    <row r="70" spans="46:82" x14ac:dyDescent="0.2">
      <c r="AT70" s="328"/>
      <c r="AU70" s="328"/>
      <c r="AV70" s="328"/>
      <c r="AW70" s="328"/>
      <c r="AX70" s="427"/>
      <c r="AY70" s="362"/>
      <c r="AZ70" s="427"/>
      <c r="BA70" s="362"/>
      <c r="BB70" s="427"/>
      <c r="BC70" s="362"/>
      <c r="BD70" s="427"/>
      <c r="BE70" s="362"/>
      <c r="BF70" s="427"/>
      <c r="BG70" s="362"/>
      <c r="BH70" s="427"/>
      <c r="BI70" s="362"/>
      <c r="BJ70" s="427"/>
      <c r="BK70" s="362"/>
      <c r="BL70" s="427"/>
      <c r="BM70" s="362"/>
      <c r="BN70" s="427"/>
      <c r="BO70" s="362"/>
      <c r="BP70" s="427"/>
      <c r="BQ70" s="362"/>
      <c r="BR70" s="427"/>
      <c r="BS70" s="362"/>
      <c r="BT70" s="427"/>
      <c r="BU70" s="362"/>
      <c r="BV70" s="427"/>
      <c r="BW70" s="362"/>
      <c r="BX70" s="427"/>
      <c r="CC70" s="362"/>
      <c r="CD70" s="427"/>
    </row>
    <row r="71" spans="46:82" x14ac:dyDescent="0.2">
      <c r="AT71" s="328"/>
      <c r="AU71" s="328"/>
      <c r="AV71" s="328"/>
      <c r="AW71" s="328"/>
      <c r="AX71" s="427"/>
      <c r="AY71" s="362"/>
      <c r="AZ71" s="427"/>
      <c r="BA71" s="362"/>
      <c r="BB71" s="427"/>
      <c r="BC71" s="362"/>
      <c r="BD71" s="427"/>
      <c r="BE71" s="362"/>
      <c r="BF71" s="427"/>
      <c r="BG71" s="362"/>
      <c r="BH71" s="427"/>
      <c r="BI71" s="362"/>
      <c r="BJ71" s="427"/>
      <c r="BK71" s="362"/>
      <c r="BL71" s="427"/>
      <c r="BM71" s="362"/>
      <c r="BN71" s="427"/>
      <c r="BO71" s="362"/>
      <c r="BP71" s="427"/>
      <c r="BQ71" s="362"/>
      <c r="BR71" s="427"/>
      <c r="BS71" s="362"/>
      <c r="BT71" s="427"/>
      <c r="BU71" s="362"/>
      <c r="BV71" s="427"/>
      <c r="BW71" s="362"/>
      <c r="BX71" s="427"/>
      <c r="CC71" s="362"/>
      <c r="CD71" s="427"/>
    </row>
    <row r="72" spans="46:82" x14ac:dyDescent="0.2">
      <c r="AT72" s="328"/>
      <c r="AU72" s="328"/>
      <c r="AV72" s="328"/>
      <c r="AW72" s="328"/>
      <c r="AX72" s="427"/>
      <c r="AY72" s="362"/>
      <c r="AZ72" s="427"/>
      <c r="BA72" s="362"/>
      <c r="BB72" s="427"/>
      <c r="BC72" s="362"/>
      <c r="BD72" s="427"/>
      <c r="BE72" s="362"/>
      <c r="BF72" s="427"/>
      <c r="BG72" s="362"/>
      <c r="BH72" s="427"/>
      <c r="BI72" s="362"/>
      <c r="BJ72" s="427"/>
      <c r="BK72" s="362"/>
      <c r="BL72" s="427"/>
      <c r="BM72" s="362"/>
      <c r="BN72" s="427"/>
      <c r="BO72" s="362"/>
      <c r="BP72" s="427"/>
      <c r="BQ72" s="362"/>
      <c r="BR72" s="427"/>
      <c r="BS72" s="362"/>
      <c r="BT72" s="427"/>
      <c r="BU72" s="362"/>
      <c r="BV72" s="427"/>
      <c r="BW72" s="362"/>
      <c r="BX72" s="427"/>
      <c r="CC72" s="362"/>
      <c r="CD72" s="427"/>
    </row>
    <row r="73" spans="46:82" x14ac:dyDescent="0.2">
      <c r="AT73" s="328"/>
      <c r="AU73" s="328"/>
      <c r="AV73" s="328"/>
      <c r="AW73" s="328"/>
      <c r="AX73" s="427"/>
      <c r="AY73" s="362"/>
      <c r="AZ73" s="427"/>
      <c r="BA73" s="362"/>
      <c r="BB73" s="427"/>
      <c r="BC73" s="362"/>
      <c r="BD73" s="427"/>
      <c r="BE73" s="362"/>
      <c r="BF73" s="427"/>
      <c r="BG73" s="362"/>
      <c r="BH73" s="427"/>
      <c r="BI73" s="362"/>
      <c r="BJ73" s="427"/>
      <c r="BK73" s="362"/>
      <c r="BL73" s="427"/>
      <c r="BM73" s="362"/>
      <c r="BN73" s="427"/>
      <c r="BO73" s="362"/>
      <c r="BP73" s="427"/>
      <c r="BQ73" s="362"/>
      <c r="BR73" s="427"/>
      <c r="BS73" s="362"/>
      <c r="BT73" s="427"/>
      <c r="BU73" s="362"/>
      <c r="BV73" s="427"/>
      <c r="BW73" s="362"/>
      <c r="BX73" s="427"/>
      <c r="CC73" s="362"/>
      <c r="CD73" s="427"/>
    </row>
    <row r="74" spans="46:82" x14ac:dyDescent="0.2">
      <c r="AT74" s="328"/>
      <c r="AU74" s="328"/>
      <c r="AV74" s="328"/>
      <c r="AW74" s="328"/>
      <c r="AX74" s="427"/>
      <c r="AY74" s="362"/>
      <c r="AZ74" s="427"/>
      <c r="BA74" s="362"/>
      <c r="BB74" s="427"/>
      <c r="BC74" s="362"/>
      <c r="BD74" s="427"/>
      <c r="BE74" s="362"/>
      <c r="BF74" s="427"/>
      <c r="BG74" s="362"/>
      <c r="BH74" s="427"/>
      <c r="BI74" s="362"/>
      <c r="BJ74" s="427"/>
      <c r="BK74" s="362"/>
      <c r="BL74" s="427"/>
      <c r="BM74" s="362"/>
      <c r="BN74" s="427"/>
      <c r="BO74" s="362"/>
      <c r="BP74" s="427"/>
      <c r="BQ74" s="362"/>
      <c r="BR74" s="427"/>
      <c r="BS74" s="362"/>
      <c r="BT74" s="427"/>
      <c r="BU74" s="362"/>
      <c r="BV74" s="427"/>
      <c r="BW74" s="362"/>
      <c r="BX74" s="427"/>
      <c r="CC74" s="362"/>
      <c r="CD74" s="427"/>
    </row>
    <row r="75" spans="46:82" x14ac:dyDescent="0.2">
      <c r="AT75" s="328"/>
      <c r="AU75" s="328"/>
      <c r="AV75" s="328"/>
      <c r="AW75" s="328"/>
      <c r="AX75" s="427"/>
      <c r="AY75" s="362"/>
      <c r="AZ75" s="427"/>
      <c r="BA75" s="362"/>
      <c r="BB75" s="427"/>
      <c r="BC75" s="362"/>
      <c r="BD75" s="427"/>
      <c r="BE75" s="362"/>
      <c r="BF75" s="427"/>
      <c r="BG75" s="362"/>
      <c r="BH75" s="427"/>
      <c r="BI75" s="362"/>
      <c r="BJ75" s="427"/>
      <c r="BK75" s="362"/>
      <c r="BL75" s="427"/>
      <c r="BM75" s="362"/>
      <c r="BN75" s="427"/>
      <c r="BO75" s="362"/>
      <c r="BP75" s="427"/>
      <c r="BQ75" s="362"/>
      <c r="BR75" s="427"/>
      <c r="BS75" s="362"/>
      <c r="BT75" s="427"/>
      <c r="BU75" s="362"/>
      <c r="BV75" s="427"/>
      <c r="BW75" s="362"/>
      <c r="BX75" s="427"/>
      <c r="CC75" s="362"/>
      <c r="CD75" s="427"/>
    </row>
    <row r="76" spans="46:82" x14ac:dyDescent="0.2">
      <c r="AT76" s="328"/>
      <c r="AU76" s="328"/>
      <c r="AV76" s="328"/>
      <c r="AW76" s="328"/>
      <c r="AX76" s="427"/>
      <c r="AY76" s="362"/>
      <c r="AZ76" s="427"/>
      <c r="BA76" s="362"/>
      <c r="BB76" s="427"/>
      <c r="BC76" s="362"/>
      <c r="BD76" s="427"/>
      <c r="BE76" s="362"/>
      <c r="BF76" s="427"/>
      <c r="BG76" s="362"/>
      <c r="BH76" s="427"/>
      <c r="BI76" s="362"/>
      <c r="BJ76" s="427"/>
      <c r="BK76" s="362"/>
      <c r="BL76" s="427"/>
      <c r="BM76" s="362"/>
      <c r="BN76" s="427"/>
      <c r="BO76" s="362"/>
      <c r="BP76" s="427"/>
      <c r="BQ76" s="362"/>
      <c r="BR76" s="427"/>
      <c r="BS76" s="362"/>
      <c r="BT76" s="427"/>
      <c r="BU76" s="362"/>
      <c r="BV76" s="427"/>
      <c r="BW76" s="362"/>
      <c r="BX76" s="427"/>
      <c r="CC76" s="362"/>
      <c r="CD76" s="427"/>
    </row>
    <row r="77" spans="46:82" x14ac:dyDescent="0.2">
      <c r="AT77" s="328"/>
      <c r="AU77" s="328"/>
      <c r="AV77" s="328"/>
      <c r="AW77" s="328"/>
      <c r="AX77" s="427"/>
      <c r="AY77" s="362"/>
      <c r="AZ77" s="427"/>
      <c r="BA77" s="362"/>
      <c r="BB77" s="427"/>
      <c r="BC77" s="362"/>
      <c r="BD77" s="427"/>
      <c r="BE77" s="362"/>
      <c r="BF77" s="427"/>
      <c r="BG77" s="362"/>
      <c r="BH77" s="427"/>
      <c r="BI77" s="362"/>
      <c r="BJ77" s="427"/>
      <c r="BK77" s="362"/>
      <c r="BL77" s="427"/>
      <c r="BM77" s="362"/>
      <c r="BN77" s="427"/>
      <c r="BO77" s="362"/>
      <c r="BP77" s="427"/>
      <c r="BQ77" s="362"/>
      <c r="BR77" s="427"/>
      <c r="BS77" s="362"/>
      <c r="BT77" s="427"/>
      <c r="BU77" s="362"/>
      <c r="BV77" s="427"/>
      <c r="BW77" s="362"/>
      <c r="BX77" s="427"/>
      <c r="CC77" s="362"/>
      <c r="CD77" s="427"/>
    </row>
  </sheetData>
  <sheetProtection sheet="1" objects="1" scenarios="1" formatCells="0" formatColumns="0" formatRows="0" insertColumns="0"/>
  <customSheetViews>
    <customSheetView guid="{F9B2AFCD-706F-4A95-97DA-6EDAA648AEE9}" showPageBreaks="1" printArea="1" showRuler="0">
      <selection activeCell="C27" sqref="C27:AH27"/>
      <rowBreaks count="1" manualBreakCount="1">
        <brk id="20" max="16383" man="1"/>
      </rowBreaks>
      <pageMargins left="0.25" right="0.21" top="0.98402777777777783" bottom="0.98402777777777772" header="0.51180555555555562" footer="0.5"/>
      <printOptions horizontalCentered="1"/>
      <pageSetup paperSize="9" scale="90" firstPageNumber="0" orientation="landscape" horizontalDpi="300" verticalDpi="300" r:id="rId1"/>
      <headerFooter alignWithMargins="0">
        <oddFooter>&amp;C&amp;8UNSD/UNEP Questionnaire 2008 on Environment Statistics - Waste Section - p.&amp;P</oddFooter>
      </headerFooter>
    </customSheetView>
  </customSheetViews>
  <mergeCells count="49">
    <mergeCell ref="C1:E1"/>
    <mergeCell ref="D19:AP19"/>
    <mergeCell ref="D20:AO20"/>
    <mergeCell ref="BQ4:BR4"/>
    <mergeCell ref="C4:AK4"/>
    <mergeCell ref="AT34:BX34"/>
    <mergeCell ref="AT35:BX35"/>
    <mergeCell ref="D21:AK21"/>
    <mergeCell ref="D25:AR25"/>
    <mergeCell ref="D31:AR31"/>
    <mergeCell ref="AT30:BX30"/>
    <mergeCell ref="AT31:BX31"/>
    <mergeCell ref="D26:AR26"/>
    <mergeCell ref="D29:AR29"/>
    <mergeCell ref="D30:AR30"/>
    <mergeCell ref="D27:AR27"/>
    <mergeCell ref="D28:AR28"/>
    <mergeCell ref="D47:AR47"/>
    <mergeCell ref="D46:AR46"/>
    <mergeCell ref="AT32:BX32"/>
    <mergeCell ref="D45:AR45"/>
    <mergeCell ref="D39:AR39"/>
    <mergeCell ref="D40:AR40"/>
    <mergeCell ref="D41:AR41"/>
    <mergeCell ref="D33:AR33"/>
    <mergeCell ref="D32:AR32"/>
    <mergeCell ref="D34:AR34"/>
    <mergeCell ref="AT37:BX37"/>
    <mergeCell ref="AT33:BX33"/>
    <mergeCell ref="D38:AR38"/>
    <mergeCell ref="D35:AR35"/>
    <mergeCell ref="AT38:BX38"/>
    <mergeCell ref="D36:AR36"/>
    <mergeCell ref="AT36:BX36"/>
    <mergeCell ref="D37:AR37"/>
    <mergeCell ref="AT48:BX48"/>
    <mergeCell ref="AT39:BX39"/>
    <mergeCell ref="AT40:BX40"/>
    <mergeCell ref="AT41:BX41"/>
    <mergeCell ref="AT42:BX42"/>
    <mergeCell ref="AT43:BX43"/>
    <mergeCell ref="AT44:BX44"/>
    <mergeCell ref="AT45:BX45"/>
    <mergeCell ref="AT46:BX46"/>
    <mergeCell ref="AT47:BX47"/>
    <mergeCell ref="D48:AR48"/>
    <mergeCell ref="D42:AR42"/>
    <mergeCell ref="D43:AR43"/>
    <mergeCell ref="D44:AR44"/>
  </mergeCells>
  <phoneticPr fontId="19" type="noConversion"/>
  <conditionalFormatting sqref="F15 H15 J15 L15 N15 P15 R15 T15 V15 X15 Z15 AP15 AN15 AL15 AJ15 AH15 AF15 AB15 AD15">
    <cfRule type="cellIs" dxfId="17" priority="1" stopIfTrue="1" operator="lessThan">
      <formula>F16</formula>
    </cfRule>
  </conditionalFormatting>
  <conditionalFormatting sqref="F17 H17 J17 L17 N17 P17 R17 T17 V17 X17 Z17 AB17 AD17 AF17 AH17 AJ17 AP17 AL17 AN17">
    <cfRule type="cellIs" dxfId="16" priority="10" stopIfTrue="1" operator="lessThan">
      <formula>F9+F10+F11+F12+F13+F14+F15-0.1</formula>
    </cfRule>
  </conditionalFormatting>
  <conditionalFormatting sqref="BC9:BC16 BE9:BE16 BG9:BG16 BI9:BI16 BK9:BK16 BM9:BM16 BO9:BO16 BQ9:BQ16 BS9:BS16 BU9:BU16 BW9:BW16 BY9:BY16 CA9:CA16 BA9:BA16 AY9:AY16 CC9:CC16 CE9:CE16 CG9:CG16">
    <cfRule type="cellIs" dxfId="15" priority="8" stopIfTrue="1" operator="equal">
      <formula>"&gt; 10%"</formula>
    </cfRule>
  </conditionalFormatting>
  <conditionalFormatting sqref="CG21 CE21 CC21 CA21 BY21 BW21 BU21 BS21 BQ21 BO21 BM21 BK21 BI21 BG21 BE21 BC21 BA21 AY21 AW21">
    <cfRule type="cellIs" dxfId="14" priority="9" stopIfTrue="1" operator="equal">
      <formula>"&lt;&gt;"</formula>
    </cfRule>
  </conditionalFormatting>
  <printOptions horizontalCentered="1"/>
  <pageMargins left="0.45972222222222225" right="0.57013888888888886" top="0.82" bottom="0.98402777777777772" header="0.51180555555555562" footer="0.5"/>
  <pageSetup paperSize="9" scale="92" firstPageNumber="0" orientation="landscape" horizontalDpi="300" verticalDpi="300" r:id="rId2"/>
  <headerFooter alignWithMargins="0">
    <oddFooter>&amp;C&amp;8UNSD/UNEP Questionnaire 2013 on Environment Statistics - Waste Section - p.&amp;P</oddFooter>
  </headerFooter>
  <rowBreaks count="1" manualBreakCount="1">
    <brk id="21"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V108"/>
  <sheetViews>
    <sheetView showGridLines="0" topLeftCell="C4" zoomScale="85" zoomScaleNormal="85" workbookViewId="0">
      <selection activeCell="T9" sqref="T9"/>
    </sheetView>
  </sheetViews>
  <sheetFormatPr defaultColWidth="9.140625" defaultRowHeight="12.75" x14ac:dyDescent="0.2"/>
  <cols>
    <col min="1" max="1" width="7" style="476" hidden="1" customWidth="1"/>
    <col min="2" max="2" width="8.28515625" style="476" hidden="1" customWidth="1"/>
    <col min="3" max="3" width="10.7109375" style="16" customWidth="1"/>
    <col min="4" max="4" width="36.7109375" style="16" customWidth="1"/>
    <col min="5" max="5" width="8.5703125" style="16" customWidth="1"/>
    <col min="6" max="6" width="6.85546875" style="150" hidden="1" customWidth="1"/>
    <col min="7" max="7" width="1.7109375" style="162" hidden="1" customWidth="1"/>
    <col min="8" max="8" width="6.85546875" style="150" hidden="1" customWidth="1"/>
    <col min="9" max="9" width="1.7109375" style="162" hidden="1" customWidth="1"/>
    <col min="10" max="10" width="6.85546875" style="150" hidden="1" customWidth="1"/>
    <col min="11" max="11" width="1.7109375" style="162" hidden="1" customWidth="1"/>
    <col min="12" max="12" width="6.85546875" style="150" hidden="1" customWidth="1"/>
    <col min="13" max="13" width="1.7109375" style="162" hidden="1" customWidth="1"/>
    <col min="14" max="14" width="6.85546875" style="150" hidden="1" customWidth="1"/>
    <col min="15" max="15" width="1.7109375" style="162" hidden="1" customWidth="1"/>
    <col min="16" max="16" width="6.85546875" style="150" hidden="1" customWidth="1"/>
    <col min="17" max="17" width="1.7109375" style="162" hidden="1" customWidth="1"/>
    <col min="18" max="18" width="6.85546875" style="150" hidden="1" customWidth="1"/>
    <col min="19" max="19" width="1.7109375" style="162" hidden="1" customWidth="1"/>
    <col min="20" max="20" width="6.85546875" style="150" customWidth="1"/>
    <col min="21" max="21" width="1.7109375" style="755" customWidth="1"/>
    <col min="22" max="22" width="6.85546875" style="150" customWidth="1"/>
    <col min="23" max="23" width="1.7109375" style="755" customWidth="1"/>
    <col min="24" max="24" width="6.85546875" style="150" customWidth="1"/>
    <col min="25" max="25" width="1.7109375" style="755" customWidth="1"/>
    <col min="26" max="26" width="6.85546875" style="150" customWidth="1"/>
    <col min="27" max="27" width="1.7109375" style="755" customWidth="1"/>
    <col min="28" max="28" width="6.85546875" style="150" customWidth="1"/>
    <col min="29" max="29" width="1.7109375" style="755" customWidth="1"/>
    <col min="30" max="30" width="6.85546875" style="162" customWidth="1"/>
    <col min="31" max="31" width="1.7109375" style="755" customWidth="1"/>
    <col min="32" max="32" width="6.85546875" style="162" customWidth="1"/>
    <col min="33" max="33" width="1.7109375" style="755" customWidth="1"/>
    <col min="34" max="34" width="6.85546875" style="150" customWidth="1"/>
    <col min="35" max="35" width="1.7109375" style="755" customWidth="1"/>
    <col min="36" max="36" width="6.85546875" style="150" customWidth="1"/>
    <col min="37" max="37" width="1.7109375" style="755" customWidth="1"/>
    <col min="38" max="38" width="6.85546875" style="162" customWidth="1"/>
    <col min="39" max="39" width="1.7109375" style="755" customWidth="1"/>
    <col min="40" max="40" width="6.85546875" style="162" customWidth="1"/>
    <col min="41" max="41" width="1.7109375" style="755" customWidth="1"/>
    <col min="42" max="42" width="6.85546875" style="150" customWidth="1"/>
    <col min="43" max="43" width="1.7109375" style="755" customWidth="1"/>
    <col min="44" max="44" width="0.140625" style="162" customWidth="1"/>
    <col min="45" max="45" width="3.28515625" style="16" customWidth="1"/>
    <col min="46" max="46" width="4.7109375" style="324" customWidth="1"/>
    <col min="47" max="47" width="35.140625" style="324" customWidth="1"/>
    <col min="48" max="48" width="7.7109375" style="324" customWidth="1"/>
    <col min="49" max="49" width="5.7109375" style="378" customWidth="1"/>
    <col min="50" max="50" width="1.7109375" style="379" customWidth="1"/>
    <col min="51" max="51" width="5.7109375" style="378" customWidth="1"/>
    <col min="52" max="52" width="1.7109375" style="379" customWidth="1"/>
    <col min="53" max="53" width="5.7109375" style="378" customWidth="1"/>
    <col min="54" max="54" width="1.7109375" style="379" customWidth="1"/>
    <col min="55" max="55" width="5.7109375" style="378" customWidth="1"/>
    <col min="56" max="56" width="1.7109375" style="379" customWidth="1"/>
    <col min="57" max="57" width="5.7109375" style="378" customWidth="1"/>
    <col min="58" max="58" width="1.7109375" style="379" customWidth="1"/>
    <col min="59" max="59" width="5.7109375" style="378" customWidth="1"/>
    <col min="60" max="60" width="1.7109375" style="379" customWidth="1"/>
    <col min="61" max="61" width="5.7109375" style="378" customWidth="1"/>
    <col min="62" max="62" width="1.7109375" style="379" customWidth="1"/>
    <col min="63" max="63" width="5.7109375" style="378" customWidth="1"/>
    <col min="64" max="64" width="1.7109375" style="379" customWidth="1"/>
    <col min="65" max="65" width="5.7109375" style="378" customWidth="1"/>
    <col min="66" max="66" width="1.7109375" style="379" customWidth="1"/>
    <col min="67" max="67" width="5.7109375" style="378" customWidth="1"/>
    <col min="68" max="68" width="1.7109375" style="379" customWidth="1"/>
    <col min="69" max="69" width="5.7109375" style="378" customWidth="1"/>
    <col min="70" max="70" width="1.7109375" style="379" customWidth="1"/>
    <col min="71" max="71" width="5.7109375" style="378" customWidth="1"/>
    <col min="72" max="72" width="1.7109375" style="379" customWidth="1"/>
    <col min="73" max="73" width="5.7109375" style="378" customWidth="1"/>
    <col min="74" max="74" width="1.7109375" style="379" customWidth="1"/>
    <col min="75" max="75" width="5.7109375" style="378" customWidth="1"/>
    <col min="76" max="76" width="1.7109375" style="379" customWidth="1"/>
    <col min="77" max="77" width="5.85546875" style="324" customWidth="1"/>
    <col min="78" max="78" width="1.7109375" style="324" customWidth="1"/>
    <col min="79" max="79" width="5.85546875" style="324" customWidth="1"/>
    <col min="80" max="80" width="1.7109375" style="324" customWidth="1"/>
    <col min="81" max="81" width="5.7109375" style="378" customWidth="1"/>
    <col min="82" max="82" width="1.7109375" style="379" customWidth="1"/>
    <col min="83" max="83" width="5.85546875" style="324" customWidth="1"/>
    <col min="84" max="84" width="1.7109375" style="324" customWidth="1"/>
    <col min="85" max="85" width="5.85546875" style="324" customWidth="1"/>
    <col min="86" max="86" width="1.7109375" style="324" customWidth="1"/>
    <col min="87" max="16384" width="9.140625" style="16"/>
  </cols>
  <sheetData>
    <row r="1" spans="1:97" ht="16.5" customHeight="1" x14ac:dyDescent="0.25">
      <c r="B1" s="476">
        <v>1</v>
      </c>
      <c r="C1" s="844" t="s">
        <v>83</v>
      </c>
      <c r="D1" s="844"/>
      <c r="E1" s="844"/>
      <c r="F1" s="146"/>
      <c r="G1" s="156"/>
      <c r="H1" s="146"/>
      <c r="I1" s="156"/>
      <c r="J1" s="146"/>
      <c r="K1" s="156"/>
      <c r="L1" s="146"/>
      <c r="M1" s="156"/>
      <c r="N1" s="146"/>
      <c r="O1" s="156"/>
      <c r="P1" s="146"/>
      <c r="Q1" s="156"/>
      <c r="R1" s="146"/>
      <c r="S1" s="156"/>
      <c r="T1" s="146"/>
      <c r="U1" s="750"/>
      <c r="V1" s="146"/>
      <c r="W1" s="750"/>
      <c r="X1" s="146"/>
      <c r="Y1" s="750"/>
      <c r="Z1" s="146"/>
      <c r="AA1" s="750"/>
      <c r="AB1" s="146"/>
      <c r="AC1" s="750"/>
      <c r="AD1" s="156"/>
      <c r="AE1" s="750"/>
      <c r="AF1" s="156"/>
      <c r="AG1" s="750"/>
      <c r="AH1" s="146"/>
      <c r="AI1" s="759"/>
      <c r="AJ1" s="146"/>
      <c r="AK1" s="759"/>
      <c r="AL1" s="163"/>
      <c r="AM1" s="759"/>
      <c r="AN1" s="163"/>
      <c r="AO1" s="759"/>
      <c r="AP1" s="716"/>
      <c r="AQ1" s="759"/>
      <c r="AR1" s="163"/>
      <c r="AS1" s="17"/>
      <c r="AT1" s="482" t="s">
        <v>200</v>
      </c>
      <c r="AU1" s="341"/>
      <c r="AV1" s="325"/>
      <c r="AW1" s="360"/>
      <c r="AX1" s="361"/>
      <c r="AY1" s="360"/>
      <c r="AZ1" s="361"/>
      <c r="BA1" s="360"/>
      <c r="BB1" s="361"/>
      <c r="BC1" s="360"/>
      <c r="BD1" s="361"/>
      <c r="BE1" s="360"/>
      <c r="BF1" s="361"/>
      <c r="BG1" s="360"/>
      <c r="BH1" s="361"/>
      <c r="BI1" s="360"/>
      <c r="BJ1" s="361"/>
      <c r="BK1" s="360"/>
      <c r="BL1" s="361"/>
      <c r="BM1" s="360"/>
      <c r="BN1" s="361"/>
      <c r="BO1" s="360"/>
      <c r="BP1" s="361"/>
      <c r="BQ1" s="360"/>
      <c r="BR1" s="361"/>
      <c r="BS1" s="360"/>
      <c r="BT1" s="361"/>
      <c r="BU1" s="360"/>
      <c r="BV1" s="362"/>
      <c r="BW1" s="360"/>
      <c r="BX1" s="362"/>
      <c r="BY1" s="341"/>
      <c r="BZ1" s="341"/>
      <c r="CA1" s="341"/>
      <c r="CB1" s="341"/>
      <c r="CC1" s="360"/>
      <c r="CD1" s="362"/>
      <c r="CE1" s="341"/>
      <c r="CF1" s="341"/>
      <c r="CG1" s="341"/>
      <c r="CH1" s="341"/>
      <c r="CI1" s="17"/>
      <c r="CJ1" s="17"/>
      <c r="CK1" s="17"/>
      <c r="CL1" s="17"/>
      <c r="CM1" s="17"/>
      <c r="CN1" s="17"/>
      <c r="CO1" s="17"/>
      <c r="CP1" s="17"/>
      <c r="CQ1" s="17"/>
      <c r="CR1" s="17"/>
      <c r="CS1" s="17"/>
    </row>
    <row r="2" spans="1:97" x14ac:dyDescent="0.2">
      <c r="C2" s="66"/>
      <c r="D2" s="62"/>
      <c r="E2" s="65"/>
      <c r="F2" s="147"/>
      <c r="G2" s="157"/>
      <c r="H2" s="147"/>
      <c r="I2" s="157"/>
      <c r="J2" s="147"/>
      <c r="K2" s="157"/>
      <c r="L2" s="147"/>
      <c r="M2" s="157"/>
      <c r="N2" s="147"/>
      <c r="O2" s="157"/>
      <c r="P2" s="147"/>
      <c r="Q2" s="157"/>
      <c r="R2" s="147"/>
      <c r="S2" s="157"/>
      <c r="T2" s="147"/>
      <c r="U2" s="751"/>
      <c r="V2" s="147"/>
      <c r="W2" s="751"/>
      <c r="X2" s="147"/>
      <c r="Y2" s="751"/>
      <c r="Z2" s="147"/>
      <c r="AA2" s="751"/>
      <c r="AB2" s="147"/>
      <c r="AC2" s="751"/>
      <c r="AD2" s="157"/>
      <c r="AE2" s="751"/>
      <c r="AF2" s="157"/>
      <c r="AG2" s="751"/>
      <c r="AH2" s="147"/>
      <c r="AI2" s="760"/>
      <c r="AJ2" s="147"/>
      <c r="AK2" s="760"/>
      <c r="AL2" s="164"/>
      <c r="AM2" s="760"/>
      <c r="AN2" s="164"/>
      <c r="AO2" s="760"/>
      <c r="AP2" s="147"/>
      <c r="AQ2" s="760"/>
      <c r="AR2" s="164"/>
      <c r="AS2" s="17"/>
      <c r="AT2" s="439"/>
      <c r="AU2" s="343"/>
      <c r="AV2" s="343"/>
      <c r="AW2" s="363"/>
      <c r="AX2" s="364"/>
      <c r="AY2" s="363"/>
      <c r="AZ2" s="364"/>
      <c r="BA2" s="363"/>
      <c r="BB2" s="364"/>
      <c r="BC2" s="363"/>
      <c r="BD2" s="364"/>
      <c r="BE2" s="363"/>
      <c r="BF2" s="364"/>
      <c r="BG2" s="363"/>
      <c r="BH2" s="364"/>
      <c r="BI2" s="363"/>
      <c r="BJ2" s="364"/>
      <c r="BK2" s="363"/>
      <c r="BL2" s="364"/>
      <c r="BM2" s="363"/>
      <c r="BN2" s="364"/>
      <c r="BO2" s="363"/>
      <c r="BP2" s="364"/>
      <c r="BQ2" s="363"/>
      <c r="BR2" s="364"/>
      <c r="BS2" s="363"/>
      <c r="BT2" s="364"/>
      <c r="BU2" s="363"/>
      <c r="BV2" s="364"/>
      <c r="BW2" s="363"/>
      <c r="BX2" s="364"/>
      <c r="BY2" s="341"/>
      <c r="BZ2" s="341"/>
      <c r="CA2" s="341"/>
      <c r="CB2" s="341"/>
      <c r="CC2" s="363"/>
      <c r="CD2" s="364"/>
      <c r="CE2" s="341"/>
      <c r="CF2" s="341"/>
      <c r="CG2" s="341"/>
      <c r="CH2" s="341"/>
      <c r="CI2" s="17"/>
      <c r="CJ2" s="17"/>
      <c r="CK2" s="17"/>
      <c r="CL2" s="17"/>
      <c r="CM2" s="17"/>
      <c r="CN2" s="17"/>
      <c r="CO2" s="17"/>
      <c r="CP2" s="17"/>
      <c r="CQ2" s="17"/>
      <c r="CR2" s="17"/>
      <c r="CS2" s="17"/>
    </row>
    <row r="3" spans="1:97" s="11" customFormat="1" ht="17.25" customHeight="1" x14ac:dyDescent="0.25">
      <c r="A3" s="476"/>
      <c r="B3" s="476">
        <v>426</v>
      </c>
      <c r="C3" s="285" t="s">
        <v>121</v>
      </c>
      <c r="D3" s="676" t="s">
        <v>306</v>
      </c>
      <c r="E3" s="674"/>
      <c r="F3" s="290"/>
      <c r="G3" s="291"/>
      <c r="H3" s="292"/>
      <c r="I3" s="291"/>
      <c r="J3" s="292"/>
      <c r="K3" s="291"/>
      <c r="L3" s="292"/>
      <c r="M3" s="291"/>
      <c r="N3" s="292"/>
      <c r="O3" s="291"/>
      <c r="P3" s="290"/>
      <c r="Q3" s="291"/>
      <c r="R3" s="290"/>
      <c r="S3" s="291"/>
      <c r="T3" s="290"/>
      <c r="U3" s="724"/>
      <c r="V3" s="285" t="s">
        <v>122</v>
      </c>
      <c r="W3" s="286"/>
      <c r="X3" s="287"/>
      <c r="Y3" s="286"/>
      <c r="Z3" s="288"/>
      <c r="AA3" s="286"/>
      <c r="AB3" s="287"/>
      <c r="AC3" s="286"/>
      <c r="AD3" s="287"/>
      <c r="AE3" s="286"/>
      <c r="AF3" s="287"/>
      <c r="AG3" s="286"/>
      <c r="AH3" s="289"/>
      <c r="AI3" s="745"/>
      <c r="AJ3" s="142"/>
      <c r="AK3" s="745"/>
      <c r="AL3" s="142"/>
      <c r="AM3" s="745"/>
      <c r="AN3" s="142"/>
      <c r="AO3" s="745"/>
      <c r="AP3" s="289"/>
      <c r="AQ3" s="745"/>
      <c r="AR3" s="299"/>
      <c r="AS3" s="235"/>
      <c r="AT3" s="605" t="s">
        <v>210</v>
      </c>
      <c r="AU3" s="345"/>
      <c r="AV3" s="346"/>
      <c r="AW3" s="347"/>
      <c r="AX3" s="488"/>
      <c r="AY3" s="488"/>
      <c r="AZ3" s="488"/>
      <c r="BA3" s="488"/>
      <c r="BB3" s="326"/>
      <c r="BC3" s="326"/>
      <c r="BD3" s="326"/>
      <c r="BE3" s="326"/>
      <c r="BF3" s="326"/>
      <c r="BG3" s="326"/>
      <c r="BH3" s="348"/>
      <c r="BI3" s="347"/>
      <c r="BJ3" s="347"/>
      <c r="BK3" s="347"/>
      <c r="BL3" s="347"/>
      <c r="BM3" s="347"/>
      <c r="BN3" s="347"/>
      <c r="BO3" s="348"/>
      <c r="BP3" s="348"/>
      <c r="BQ3" s="348"/>
      <c r="BR3" s="347"/>
      <c r="BS3" s="347"/>
      <c r="BT3" s="347"/>
      <c r="BU3" s="347"/>
      <c r="BV3" s="347"/>
      <c r="BW3" s="347"/>
      <c r="BX3" s="347"/>
      <c r="BY3" s="347"/>
      <c r="BZ3" s="345"/>
      <c r="CA3" s="345"/>
      <c r="CB3" s="345"/>
      <c r="CC3" s="347"/>
      <c r="CD3" s="347"/>
      <c r="CE3" s="347"/>
      <c r="CF3" s="345"/>
      <c r="CG3" s="345"/>
      <c r="CH3" s="345"/>
      <c r="CI3" s="139"/>
    </row>
    <row r="4" spans="1:97" s="11" customFormat="1" ht="3.75" customHeight="1" x14ac:dyDescent="0.25">
      <c r="A4" s="476"/>
      <c r="B4" s="476"/>
      <c r="C4" s="845"/>
      <c r="D4" s="845"/>
      <c r="E4" s="845"/>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678"/>
      <c r="AM4" s="678"/>
      <c r="AN4" s="678"/>
      <c r="AO4" s="678"/>
      <c r="AP4" s="678"/>
      <c r="AQ4" s="678"/>
      <c r="AR4" s="220"/>
      <c r="AS4" s="235"/>
      <c r="AT4" s="611"/>
      <c r="AU4" s="344"/>
      <c r="AV4" s="344"/>
      <c r="AW4" s="344"/>
      <c r="AX4" s="344"/>
      <c r="AY4" s="344"/>
      <c r="AZ4" s="344"/>
      <c r="BA4" s="365"/>
      <c r="BB4" s="366"/>
      <c r="BC4" s="365"/>
      <c r="BD4" s="366"/>
      <c r="BE4" s="365"/>
      <c r="BF4" s="366"/>
      <c r="BG4" s="365"/>
      <c r="BH4" s="366"/>
      <c r="BI4" s="365"/>
      <c r="BJ4" s="366"/>
      <c r="BK4" s="365"/>
      <c r="BL4" s="366"/>
      <c r="BM4" s="367"/>
      <c r="BN4" s="368"/>
      <c r="BO4" s="367"/>
      <c r="BP4" s="368"/>
      <c r="BQ4" s="871"/>
      <c r="BR4" s="871"/>
      <c r="BS4" s="367"/>
      <c r="BT4" s="368"/>
      <c r="BU4" s="367"/>
      <c r="BV4" s="368"/>
      <c r="BW4" s="367"/>
      <c r="BX4" s="368"/>
      <c r="BY4" s="345"/>
      <c r="BZ4" s="344"/>
      <c r="CA4" s="344"/>
      <c r="CB4" s="344"/>
      <c r="CC4" s="367"/>
      <c r="CD4" s="368"/>
      <c r="CE4" s="345"/>
      <c r="CF4" s="344"/>
      <c r="CG4" s="344"/>
      <c r="CH4" s="344"/>
    </row>
    <row r="5" spans="1:97" customFormat="1" ht="15" customHeight="1" x14ac:dyDescent="0.2">
      <c r="A5" s="532"/>
      <c r="B5" s="476">
        <v>1711</v>
      </c>
      <c r="C5" s="320" t="s">
        <v>195</v>
      </c>
      <c r="D5" s="677" t="s">
        <v>305</v>
      </c>
      <c r="E5" s="319"/>
      <c r="F5" s="152"/>
      <c r="G5" s="158"/>
      <c r="H5" s="152"/>
      <c r="I5" s="158"/>
      <c r="J5" s="152"/>
      <c r="K5" s="158"/>
      <c r="L5" s="152"/>
      <c r="M5" s="158"/>
      <c r="N5" s="152"/>
      <c r="O5" s="158"/>
      <c r="P5" s="152"/>
      <c r="Q5" s="158"/>
      <c r="R5" s="152"/>
      <c r="S5" s="158"/>
      <c r="T5" s="152"/>
      <c r="U5" s="752"/>
      <c r="V5" s="152"/>
      <c r="W5" s="752"/>
      <c r="X5" s="152"/>
      <c r="Y5" s="752"/>
      <c r="Z5" s="152"/>
      <c r="AA5" s="752"/>
      <c r="AB5" s="152"/>
      <c r="AC5" s="752"/>
      <c r="AD5" s="158"/>
      <c r="AE5" s="752"/>
      <c r="AF5" s="158"/>
      <c r="AG5" s="752"/>
      <c r="AH5" s="152"/>
      <c r="AI5" s="762"/>
      <c r="AJ5" s="152"/>
      <c r="AK5" s="762"/>
      <c r="AL5" s="165"/>
      <c r="AM5" s="762"/>
      <c r="AN5" s="165"/>
      <c r="AO5" s="762"/>
      <c r="AP5" s="152"/>
      <c r="AQ5" s="762"/>
      <c r="AR5" s="200"/>
      <c r="AS5" s="231"/>
      <c r="AT5" s="609" t="s">
        <v>30</v>
      </c>
      <c r="AU5" s="327"/>
      <c r="AV5" s="327"/>
      <c r="AW5" s="327"/>
      <c r="AX5" s="427"/>
      <c r="AY5" s="370"/>
      <c r="AZ5" s="427"/>
      <c r="BA5" s="370"/>
      <c r="BB5" s="427"/>
      <c r="BC5" s="370"/>
      <c r="BD5" s="427"/>
      <c r="BE5" s="370"/>
      <c r="BF5" s="427"/>
      <c r="BG5" s="370"/>
      <c r="BH5" s="427"/>
      <c r="BI5" s="370"/>
      <c r="BJ5" s="427"/>
      <c r="BK5" s="370"/>
      <c r="BL5" s="427"/>
      <c r="BM5" s="370"/>
      <c r="BN5" s="427"/>
      <c r="BO5" s="370"/>
      <c r="BP5" s="427"/>
      <c r="BQ5" s="370"/>
      <c r="BR5" s="427"/>
      <c r="BS5" s="370"/>
      <c r="BT5" s="427"/>
      <c r="BU5" s="370"/>
      <c r="BV5" s="427"/>
      <c r="BW5" s="370"/>
      <c r="BX5" s="427"/>
      <c r="BY5" s="345"/>
      <c r="BZ5" s="345"/>
      <c r="CA5" s="345"/>
      <c r="CB5" s="345"/>
      <c r="CC5" s="370"/>
      <c r="CD5" s="427"/>
      <c r="CE5" s="345"/>
      <c r="CF5" s="345"/>
      <c r="CG5" s="345"/>
      <c r="CH5" s="345"/>
      <c r="CI5" s="139"/>
      <c r="CJ5" s="103"/>
      <c r="CK5" s="103"/>
      <c r="CL5" s="103"/>
      <c r="CM5" s="103"/>
    </row>
    <row r="6" spans="1:97" ht="18.75" customHeight="1" x14ac:dyDescent="0.25">
      <c r="B6" s="476">
        <v>167</v>
      </c>
      <c r="C6" s="137" t="s">
        <v>33</v>
      </c>
      <c r="D6" s="137"/>
      <c r="E6" s="137"/>
      <c r="F6" s="137"/>
      <c r="G6" s="137"/>
      <c r="H6" s="137"/>
      <c r="I6" s="137"/>
      <c r="J6" s="137"/>
      <c r="K6" s="137"/>
      <c r="L6" s="137"/>
      <c r="M6" s="137"/>
      <c r="N6" s="137"/>
      <c r="O6" s="137"/>
      <c r="P6" s="137"/>
      <c r="Q6" s="137"/>
      <c r="R6" s="137"/>
      <c r="S6" s="137"/>
      <c r="T6" s="137"/>
      <c r="U6" s="783"/>
      <c r="V6" s="137"/>
      <c r="W6" s="783"/>
      <c r="X6" s="137"/>
      <c r="Y6" s="783"/>
      <c r="Z6" s="137"/>
      <c r="AA6" s="783"/>
      <c r="AB6" s="137"/>
      <c r="AC6" s="783"/>
      <c r="AD6" s="137"/>
      <c r="AE6" s="783"/>
      <c r="AF6" s="137"/>
      <c r="AG6" s="783"/>
      <c r="AH6" s="137"/>
      <c r="AI6" s="783"/>
      <c r="AJ6" s="137"/>
      <c r="AK6" s="783"/>
      <c r="AL6" s="137"/>
      <c r="AM6" s="783"/>
      <c r="AN6" s="137"/>
      <c r="AO6" s="783"/>
      <c r="AP6" s="137"/>
      <c r="AQ6" s="783"/>
      <c r="AR6" s="226"/>
      <c r="AS6" s="240"/>
      <c r="AT6" s="605"/>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17"/>
      <c r="CJ6" s="17"/>
      <c r="CK6" s="17"/>
      <c r="CL6" s="17"/>
      <c r="CM6" s="17"/>
      <c r="CN6" s="17"/>
      <c r="CO6" s="17"/>
      <c r="CP6" s="17"/>
      <c r="CQ6" s="17"/>
      <c r="CR6" s="17"/>
      <c r="CS6" s="17"/>
    </row>
    <row r="7" spans="1:97" s="114" customFormat="1" ht="16.5" customHeight="1" x14ac:dyDescent="0.2">
      <c r="A7" s="534"/>
      <c r="B7" s="534"/>
      <c r="F7" s="155"/>
      <c r="G7" s="169"/>
      <c r="H7" s="155"/>
      <c r="I7" s="169"/>
      <c r="J7" s="153"/>
      <c r="K7" s="170"/>
      <c r="L7" s="153"/>
      <c r="M7" s="170"/>
      <c r="N7" s="153"/>
      <c r="O7" s="170"/>
      <c r="P7" s="153"/>
      <c r="Q7" s="170"/>
      <c r="S7" s="293"/>
      <c r="T7" s="470" t="s">
        <v>202</v>
      </c>
      <c r="U7" s="700"/>
      <c r="V7" s="698"/>
      <c r="W7" s="700"/>
      <c r="X7" s="698"/>
      <c r="Y7" s="700"/>
      <c r="Z7" s="698"/>
      <c r="AA7" s="785"/>
      <c r="AC7" s="734"/>
      <c r="AD7" s="295"/>
      <c r="AE7" s="296" t="s">
        <v>192</v>
      </c>
      <c r="AG7" s="786"/>
      <c r="AI7" s="746"/>
      <c r="AJ7" s="15"/>
      <c r="AK7" s="787"/>
      <c r="AL7" s="456"/>
      <c r="AM7" s="749"/>
      <c r="AN7" s="456"/>
      <c r="AO7" s="749"/>
      <c r="AQ7" s="746"/>
      <c r="AR7" s="171"/>
      <c r="AS7" s="241"/>
      <c r="AT7" s="612" t="s">
        <v>217</v>
      </c>
      <c r="AU7" s="441"/>
      <c r="AV7" s="442"/>
      <c r="AW7" s="443"/>
      <c r="AX7" s="444"/>
      <c r="AY7" s="443"/>
      <c r="AZ7" s="444"/>
      <c r="BA7" s="443"/>
      <c r="BB7" s="444"/>
      <c r="BC7" s="443"/>
      <c r="BD7" s="444"/>
      <c r="BE7" s="443"/>
      <c r="BF7" s="444"/>
      <c r="BG7" s="443"/>
      <c r="BH7" s="444"/>
      <c r="BI7" s="443"/>
      <c r="BJ7" s="444"/>
      <c r="BK7" s="445"/>
      <c r="BL7" s="446"/>
      <c r="BM7" s="447"/>
      <c r="BN7" s="446"/>
      <c r="BO7" s="445"/>
      <c r="BP7" s="446"/>
      <c r="BQ7" s="448"/>
      <c r="BR7" s="449"/>
      <c r="BS7" s="448"/>
      <c r="BT7" s="449"/>
      <c r="BU7" s="448"/>
      <c r="BV7" s="449"/>
      <c r="BW7" s="448"/>
      <c r="BX7" s="449"/>
      <c r="BY7" s="440"/>
      <c r="BZ7" s="440"/>
      <c r="CA7" s="440"/>
      <c r="CB7" s="440"/>
      <c r="CC7" s="448"/>
      <c r="CD7" s="449"/>
      <c r="CE7" s="440"/>
      <c r="CF7" s="440"/>
      <c r="CG7" s="440"/>
      <c r="CH7" s="440"/>
      <c r="CI7" s="241"/>
      <c r="CJ7" s="241"/>
      <c r="CK7" s="241"/>
      <c r="CL7" s="241"/>
      <c r="CM7" s="241"/>
      <c r="CN7" s="241"/>
      <c r="CO7" s="241"/>
      <c r="CP7" s="241"/>
      <c r="CQ7" s="241"/>
      <c r="CR7" s="241"/>
      <c r="CS7" s="241"/>
    </row>
    <row r="8" spans="1:97" s="101" customFormat="1" ht="31.5" customHeight="1" x14ac:dyDescent="0.2">
      <c r="A8" s="484"/>
      <c r="B8" s="682">
        <v>2</v>
      </c>
      <c r="C8" s="74" t="s">
        <v>123</v>
      </c>
      <c r="D8" s="74" t="s">
        <v>124</v>
      </c>
      <c r="E8" s="74" t="s">
        <v>125</v>
      </c>
      <c r="F8" s="154">
        <v>1990</v>
      </c>
      <c r="G8" s="159"/>
      <c r="H8" s="154">
        <v>1995</v>
      </c>
      <c r="I8" s="159"/>
      <c r="J8" s="154">
        <v>1996</v>
      </c>
      <c r="K8" s="159"/>
      <c r="L8" s="154">
        <v>1997</v>
      </c>
      <c r="M8" s="159"/>
      <c r="N8" s="154">
        <v>1998</v>
      </c>
      <c r="O8" s="159"/>
      <c r="P8" s="154">
        <v>1999</v>
      </c>
      <c r="Q8" s="159"/>
      <c r="R8" s="154">
        <v>2000</v>
      </c>
      <c r="S8" s="159"/>
      <c r="T8" s="154">
        <v>2001</v>
      </c>
      <c r="U8" s="784"/>
      <c r="V8" s="154">
        <v>2002</v>
      </c>
      <c r="W8" s="784"/>
      <c r="X8" s="154">
        <v>2003</v>
      </c>
      <c r="Y8" s="784"/>
      <c r="Z8" s="154">
        <v>2004</v>
      </c>
      <c r="AA8" s="784"/>
      <c r="AB8" s="154">
        <v>2005</v>
      </c>
      <c r="AC8" s="784"/>
      <c r="AD8" s="154">
        <v>2006</v>
      </c>
      <c r="AE8" s="784"/>
      <c r="AF8" s="154">
        <v>2007</v>
      </c>
      <c r="AG8" s="784"/>
      <c r="AH8" s="154">
        <v>2008</v>
      </c>
      <c r="AI8" s="784"/>
      <c r="AJ8" s="154">
        <v>2009</v>
      </c>
      <c r="AK8" s="784"/>
      <c r="AL8" s="154">
        <v>2010</v>
      </c>
      <c r="AM8" s="784"/>
      <c r="AN8" s="154">
        <v>2011</v>
      </c>
      <c r="AO8" s="784"/>
      <c r="AP8" s="154">
        <v>2012</v>
      </c>
      <c r="AQ8" s="784"/>
      <c r="AR8" s="232"/>
      <c r="AS8" s="315"/>
      <c r="AT8" s="74" t="s">
        <v>123</v>
      </c>
      <c r="AU8" s="74" t="s">
        <v>124</v>
      </c>
      <c r="AV8" s="74" t="s">
        <v>125</v>
      </c>
      <c r="AW8" s="154">
        <v>1990</v>
      </c>
      <c r="AX8" s="159"/>
      <c r="AY8" s="154">
        <v>1995</v>
      </c>
      <c r="AZ8" s="159"/>
      <c r="BA8" s="154">
        <v>1996</v>
      </c>
      <c r="BB8" s="159"/>
      <c r="BC8" s="154">
        <v>1997</v>
      </c>
      <c r="BD8" s="159"/>
      <c r="BE8" s="154">
        <v>1998</v>
      </c>
      <c r="BF8" s="159"/>
      <c r="BG8" s="154">
        <v>1999</v>
      </c>
      <c r="BH8" s="159"/>
      <c r="BI8" s="154">
        <v>2000</v>
      </c>
      <c r="BJ8" s="159"/>
      <c r="BK8" s="154">
        <v>2001</v>
      </c>
      <c r="BL8" s="159"/>
      <c r="BM8" s="154">
        <v>2002</v>
      </c>
      <c r="BN8" s="159"/>
      <c r="BO8" s="154">
        <v>2003</v>
      </c>
      <c r="BP8" s="159"/>
      <c r="BQ8" s="154">
        <v>2004</v>
      </c>
      <c r="BR8" s="159"/>
      <c r="BS8" s="154">
        <v>2005</v>
      </c>
      <c r="BT8" s="159"/>
      <c r="BU8" s="154">
        <v>2006</v>
      </c>
      <c r="BV8" s="159"/>
      <c r="BW8" s="154">
        <v>2007</v>
      </c>
      <c r="BX8" s="159"/>
      <c r="BY8" s="154">
        <v>2008</v>
      </c>
      <c r="BZ8" s="159"/>
      <c r="CA8" s="154">
        <v>2009</v>
      </c>
      <c r="CB8" s="159"/>
      <c r="CC8" s="154">
        <v>2010</v>
      </c>
      <c r="CD8" s="159"/>
      <c r="CE8" s="154">
        <v>2011</v>
      </c>
      <c r="CF8" s="159"/>
      <c r="CG8" s="154">
        <v>2012</v>
      </c>
      <c r="CH8" s="159"/>
      <c r="CI8" s="232"/>
      <c r="CJ8" s="233"/>
      <c r="CK8" s="233"/>
      <c r="CL8" s="233"/>
      <c r="CM8" s="233"/>
      <c r="CN8" s="233"/>
      <c r="CO8" s="233"/>
      <c r="CP8" s="233"/>
    </row>
    <row r="9" spans="1:97" s="101" customFormat="1" ht="18.75" customHeight="1" x14ac:dyDescent="0.2">
      <c r="A9" s="484"/>
      <c r="B9" s="535">
        <v>2819</v>
      </c>
      <c r="C9" s="76">
        <v>1</v>
      </c>
      <c r="D9" s="115" t="s">
        <v>148</v>
      </c>
      <c r="E9" s="788" t="s">
        <v>149</v>
      </c>
      <c r="F9" s="221"/>
      <c r="G9" s="222"/>
      <c r="H9" s="221"/>
      <c r="I9" s="222"/>
      <c r="J9" s="221"/>
      <c r="K9" s="222"/>
      <c r="L9" s="221"/>
      <c r="M9" s="222"/>
      <c r="N9" s="221"/>
      <c r="O9" s="222"/>
      <c r="P9" s="221"/>
      <c r="Q9" s="222"/>
      <c r="R9" s="221"/>
      <c r="S9" s="222"/>
      <c r="T9" s="221"/>
      <c r="U9" s="222"/>
      <c r="V9" s="221"/>
      <c r="W9" s="222"/>
      <c r="X9" s="221"/>
      <c r="Y9" s="222"/>
      <c r="Z9" s="221"/>
      <c r="AA9" s="222"/>
      <c r="AB9" s="221"/>
      <c r="AC9" s="222"/>
      <c r="AD9" s="711">
        <v>227880</v>
      </c>
      <c r="AE9" s="222"/>
      <c r="AF9" s="711"/>
      <c r="AG9" s="222"/>
      <c r="AH9" s="221"/>
      <c r="AI9" s="222"/>
      <c r="AJ9" s="221"/>
      <c r="AK9" s="222"/>
      <c r="AL9" s="711"/>
      <c r="AM9" s="222"/>
      <c r="AN9" s="711"/>
      <c r="AO9" s="222"/>
      <c r="AP9" s="221"/>
      <c r="AQ9" s="222"/>
      <c r="AR9" s="229"/>
      <c r="AS9" s="141"/>
      <c r="AT9" s="349">
        <v>1</v>
      </c>
      <c r="AU9" s="566" t="s">
        <v>148</v>
      </c>
      <c r="AV9" s="349" t="s">
        <v>149</v>
      </c>
      <c r="AW9" s="450" t="s">
        <v>26</v>
      </c>
      <c r="AX9" s="429"/>
      <c r="AY9" s="358" t="str">
        <f>IF(OR(ISBLANK(F9),ISBLANK(H9)),"N/A",IF(ABS((H9-F9)/F9)&gt;1,"&gt; 100%","ok"))</f>
        <v>N/A</v>
      </c>
      <c r="AZ9" s="429"/>
      <c r="BA9" s="453" t="str">
        <f>IF(OR(ISBLANK(H9),ISBLANK(J9)),"N/A",IF(ABS((J9-H9)/J9)&gt;0.25,"&gt; 25%","ok"))</f>
        <v>N/A</v>
      </c>
      <c r="BB9" s="453"/>
      <c r="BC9" s="453" t="str">
        <f t="shared" ref="BC9:CA9" si="0">IF(OR(ISBLANK(J9),ISBLANK(L9)),"N/A",IF(ABS((L9-J9)/L9)&gt;0.25,"&gt; 25%","ok"))</f>
        <v>N/A</v>
      </c>
      <c r="BD9" s="453"/>
      <c r="BE9" s="453" t="str">
        <f t="shared" si="0"/>
        <v>N/A</v>
      </c>
      <c r="BF9" s="453"/>
      <c r="BG9" s="453" t="str">
        <f t="shared" si="0"/>
        <v>N/A</v>
      </c>
      <c r="BH9" s="453"/>
      <c r="BI9" s="453" t="str">
        <f t="shared" si="0"/>
        <v>N/A</v>
      </c>
      <c r="BJ9" s="453"/>
      <c r="BK9" s="453" t="str">
        <f t="shared" si="0"/>
        <v>N/A</v>
      </c>
      <c r="BL9" s="453"/>
      <c r="BM9" s="453" t="str">
        <f t="shared" si="0"/>
        <v>N/A</v>
      </c>
      <c r="BN9" s="453"/>
      <c r="BO9" s="453" t="str">
        <f t="shared" si="0"/>
        <v>N/A</v>
      </c>
      <c r="BP9" s="453"/>
      <c r="BQ9" s="453" t="str">
        <f t="shared" si="0"/>
        <v>N/A</v>
      </c>
      <c r="BR9" s="453"/>
      <c r="BS9" s="453" t="str">
        <f t="shared" si="0"/>
        <v>N/A</v>
      </c>
      <c r="BT9" s="453"/>
      <c r="BU9" s="453" t="str">
        <f t="shared" si="0"/>
        <v>N/A</v>
      </c>
      <c r="BV9" s="453"/>
      <c r="BW9" s="453" t="str">
        <f t="shared" si="0"/>
        <v>N/A</v>
      </c>
      <c r="BX9" s="453"/>
      <c r="BY9" s="453" t="str">
        <f t="shared" si="0"/>
        <v>N/A</v>
      </c>
      <c r="BZ9" s="453"/>
      <c r="CA9" s="453" t="str">
        <f t="shared" si="0"/>
        <v>N/A</v>
      </c>
      <c r="CB9" s="429"/>
      <c r="CC9" s="453" t="str">
        <f>IF(OR(ISBLANK(AJ9),ISBLANK(AL9)),"N/A",IF(ABS((AL9-AJ9)/AL9)&gt;0.25,"&gt; 25%","ok"))</f>
        <v>N/A</v>
      </c>
      <c r="CD9" s="453"/>
      <c r="CE9" s="453" t="str">
        <f>IF(OR(ISBLANK(AL9),ISBLANK(AN9)),"N/A",IF(ABS((AN9-AL9)/AN9)&gt;0.25,"&gt; 25%","ok"))</f>
        <v>N/A</v>
      </c>
      <c r="CF9" s="453"/>
      <c r="CG9" s="453" t="str">
        <f>IF(OR(ISBLANK(AN9),ISBLANK(AP9)),"N/A",IF(ABS((AP9-AN9)/AP9)&gt;0.25,"&gt; 25%","ok"))</f>
        <v>N/A</v>
      </c>
      <c r="CH9" s="429"/>
      <c r="CI9" s="229"/>
      <c r="CJ9" s="233"/>
      <c r="CK9" s="233"/>
      <c r="CL9" s="233"/>
      <c r="CM9" s="233"/>
      <c r="CN9" s="233"/>
      <c r="CO9" s="233"/>
      <c r="CP9" s="233"/>
    </row>
    <row r="10" spans="1:97" ht="21.75" customHeight="1" x14ac:dyDescent="0.2">
      <c r="B10" s="535">
        <v>2820</v>
      </c>
      <c r="C10" s="80">
        <v>2</v>
      </c>
      <c r="D10" s="115" t="s">
        <v>150</v>
      </c>
      <c r="E10" s="80" t="s">
        <v>135</v>
      </c>
      <c r="F10" s="223"/>
      <c r="G10" s="204"/>
      <c r="H10" s="223"/>
      <c r="I10" s="204"/>
      <c r="J10" s="223"/>
      <c r="K10" s="204"/>
      <c r="L10" s="223"/>
      <c r="M10" s="204"/>
      <c r="N10" s="223"/>
      <c r="O10" s="204"/>
      <c r="P10" s="223"/>
      <c r="Q10" s="204"/>
      <c r="R10" s="223"/>
      <c r="S10" s="204"/>
      <c r="T10" s="223"/>
      <c r="U10" s="204"/>
      <c r="V10" s="223"/>
      <c r="W10" s="204"/>
      <c r="X10" s="223"/>
      <c r="Y10" s="204"/>
      <c r="Z10" s="223"/>
      <c r="AA10" s="204"/>
      <c r="AB10" s="223"/>
      <c r="AC10" s="204"/>
      <c r="AD10" s="580">
        <v>20</v>
      </c>
      <c r="AE10" s="204"/>
      <c r="AF10" s="580"/>
      <c r="AG10" s="204"/>
      <c r="AH10" s="223"/>
      <c r="AI10" s="204"/>
      <c r="AJ10" s="223"/>
      <c r="AK10" s="204"/>
      <c r="AL10" s="580"/>
      <c r="AM10" s="204"/>
      <c r="AN10" s="580"/>
      <c r="AO10" s="204"/>
      <c r="AP10" s="223">
        <v>30</v>
      </c>
      <c r="AQ10" s="204"/>
      <c r="AR10" s="229"/>
      <c r="AS10" s="102"/>
      <c r="AT10" s="275">
        <v>2</v>
      </c>
      <c r="AU10" s="566" t="s">
        <v>150</v>
      </c>
      <c r="AV10" s="349" t="s">
        <v>135</v>
      </c>
      <c r="AW10" s="374" t="s">
        <v>26</v>
      </c>
      <c r="AX10" s="277"/>
      <c r="AY10" s="358" t="str">
        <f>IF(OR(ISBLANK(F10),ISBLANK(H10)),"N/A",IF(ABS((H10-F10)/F10)&gt;1,"&gt; 100%","ok"))</f>
        <v>N/A</v>
      </c>
      <c r="AZ10" s="277"/>
      <c r="BA10" s="396" t="str">
        <f>IF(OR(ISBLANK(H10),ISBLANK(J10)),"N/A",IF(ABS(J10-H10)&gt;25,"&gt; 25%","ok"))</f>
        <v>N/A</v>
      </c>
      <c r="BB10" s="396"/>
      <c r="BC10" s="396" t="str">
        <f t="shared" ref="BC10:CG10" si="1">IF(OR(ISBLANK(J10),ISBLANK(L10)),"N/A",IF(ABS(L10-J10)&gt;25,"&gt; 25%","ok"))</f>
        <v>N/A</v>
      </c>
      <c r="BD10" s="396"/>
      <c r="BE10" s="396" t="str">
        <f t="shared" si="1"/>
        <v>N/A</v>
      </c>
      <c r="BF10" s="396"/>
      <c r="BG10" s="396" t="str">
        <f t="shared" si="1"/>
        <v>N/A</v>
      </c>
      <c r="BH10" s="396"/>
      <c r="BI10" s="396" t="str">
        <f t="shared" si="1"/>
        <v>N/A</v>
      </c>
      <c r="BJ10" s="396"/>
      <c r="BK10" s="396" t="str">
        <f t="shared" si="1"/>
        <v>N/A</v>
      </c>
      <c r="BL10" s="396"/>
      <c r="BM10" s="396" t="str">
        <f t="shared" si="1"/>
        <v>N/A</v>
      </c>
      <c r="BN10" s="396"/>
      <c r="BO10" s="396" t="str">
        <f t="shared" si="1"/>
        <v>N/A</v>
      </c>
      <c r="BP10" s="396"/>
      <c r="BQ10" s="396" t="str">
        <f t="shared" si="1"/>
        <v>N/A</v>
      </c>
      <c r="BR10" s="396"/>
      <c r="BS10" s="396" t="str">
        <f t="shared" si="1"/>
        <v>N/A</v>
      </c>
      <c r="BT10" s="396"/>
      <c r="BU10" s="396" t="str">
        <f t="shared" si="1"/>
        <v>N/A</v>
      </c>
      <c r="BV10" s="396"/>
      <c r="BW10" s="396" t="str">
        <f t="shared" si="1"/>
        <v>N/A</v>
      </c>
      <c r="BX10" s="396"/>
      <c r="BY10" s="396" t="str">
        <f t="shared" si="1"/>
        <v>N/A</v>
      </c>
      <c r="BZ10" s="396"/>
      <c r="CA10" s="396" t="str">
        <f t="shared" si="1"/>
        <v>N/A</v>
      </c>
      <c r="CB10" s="396"/>
      <c r="CC10" s="396" t="str">
        <f t="shared" si="1"/>
        <v>N/A</v>
      </c>
      <c r="CD10" s="396"/>
      <c r="CE10" s="396" t="str">
        <f t="shared" si="1"/>
        <v>N/A</v>
      </c>
      <c r="CF10" s="396"/>
      <c r="CG10" s="396" t="str">
        <f t="shared" si="1"/>
        <v>N/A</v>
      </c>
      <c r="CH10" s="277"/>
      <c r="CI10" s="229"/>
      <c r="CJ10" s="17"/>
      <c r="CK10" s="17"/>
      <c r="CL10" s="17"/>
      <c r="CM10" s="17"/>
      <c r="CN10" s="17"/>
      <c r="CO10" s="17"/>
      <c r="CP10" s="17"/>
    </row>
    <row r="11" spans="1:97" ht="18.75" customHeight="1" x14ac:dyDescent="0.2">
      <c r="B11" s="535">
        <v>2822</v>
      </c>
      <c r="C11" s="80">
        <v>3</v>
      </c>
      <c r="D11" s="77" t="s">
        <v>151</v>
      </c>
      <c r="E11" s="80" t="s">
        <v>126</v>
      </c>
      <c r="F11" s="223"/>
      <c r="G11" s="204"/>
      <c r="H11" s="223"/>
      <c r="I11" s="204"/>
      <c r="J11" s="223"/>
      <c r="K11" s="204"/>
      <c r="L11" s="223"/>
      <c r="M11" s="204"/>
      <c r="N11" s="223"/>
      <c r="O11" s="204"/>
      <c r="P11" s="223"/>
      <c r="Q11" s="204"/>
      <c r="R11" s="223"/>
      <c r="S11" s="204"/>
      <c r="T11" s="223"/>
      <c r="U11" s="204"/>
      <c r="V11" s="223"/>
      <c r="W11" s="204"/>
      <c r="X11" s="223"/>
      <c r="Y11" s="204"/>
      <c r="Z11" s="223"/>
      <c r="AA11" s="204"/>
      <c r="AB11" s="223"/>
      <c r="AC11" s="204"/>
      <c r="AD11" s="578">
        <v>26556.3</v>
      </c>
      <c r="AE11" s="204"/>
      <c r="AF11" s="580"/>
      <c r="AG11" s="204"/>
      <c r="AH11" s="223"/>
      <c r="AI11" s="204"/>
      <c r="AJ11" s="223"/>
      <c r="AK11" s="204"/>
      <c r="AL11" s="580"/>
      <c r="AM11" s="204"/>
      <c r="AN11" s="580"/>
      <c r="AO11" s="204"/>
      <c r="AP11" s="223">
        <v>50660</v>
      </c>
      <c r="AQ11" s="204"/>
      <c r="AR11" s="229"/>
      <c r="AS11" s="102"/>
      <c r="AT11" s="275">
        <v>3</v>
      </c>
      <c r="AU11" s="350" t="s">
        <v>151</v>
      </c>
      <c r="AV11" s="349" t="s">
        <v>126</v>
      </c>
      <c r="AW11" s="374" t="s">
        <v>26</v>
      </c>
      <c r="AX11" s="277"/>
      <c r="AY11" s="358" t="str">
        <f t="shared" ref="AY11:AY20" si="2">IF(OR(ISBLANK(F11),ISBLANK(H11)),"N/A",IF(ABS((H11-F11)/F11)&gt;1,"&gt; 100%","ok"))</f>
        <v>N/A</v>
      </c>
      <c r="AZ11" s="277"/>
      <c r="BA11" s="396" t="str">
        <f>IF(OR(ISBLANK(H11),ISBLANK(J11)),"N/A",IF(ABS((J11-H11)/J11)&gt;0.25,"&gt; 25%","ok"))</f>
        <v>N/A</v>
      </c>
      <c r="BB11" s="396"/>
      <c r="BC11" s="396" t="str">
        <f t="shared" ref="BC11:CA11" si="3">IF(OR(ISBLANK(J11),ISBLANK(L11)),"N/A",IF(ABS((L11-J11)/L11)&gt;0.25,"&gt; 25%","ok"))</f>
        <v>N/A</v>
      </c>
      <c r="BD11" s="396"/>
      <c r="BE11" s="396" t="str">
        <f t="shared" si="3"/>
        <v>N/A</v>
      </c>
      <c r="BF11" s="396"/>
      <c r="BG11" s="396" t="str">
        <f t="shared" si="3"/>
        <v>N/A</v>
      </c>
      <c r="BH11" s="396"/>
      <c r="BI11" s="396" t="str">
        <f t="shared" si="3"/>
        <v>N/A</v>
      </c>
      <c r="BJ11" s="396"/>
      <c r="BK11" s="396" t="str">
        <f t="shared" si="3"/>
        <v>N/A</v>
      </c>
      <c r="BL11" s="396"/>
      <c r="BM11" s="396" t="str">
        <f t="shared" si="3"/>
        <v>N/A</v>
      </c>
      <c r="BN11" s="396"/>
      <c r="BO11" s="396" t="str">
        <f t="shared" si="3"/>
        <v>N/A</v>
      </c>
      <c r="BP11" s="396"/>
      <c r="BQ11" s="396" t="str">
        <f t="shared" si="3"/>
        <v>N/A</v>
      </c>
      <c r="BR11" s="396"/>
      <c r="BS11" s="396" t="str">
        <f t="shared" si="3"/>
        <v>N/A</v>
      </c>
      <c r="BT11" s="396"/>
      <c r="BU11" s="396" t="str">
        <f t="shared" si="3"/>
        <v>N/A</v>
      </c>
      <c r="BV11" s="396"/>
      <c r="BW11" s="396" t="str">
        <f t="shared" si="3"/>
        <v>N/A</v>
      </c>
      <c r="BX11" s="396"/>
      <c r="BY11" s="396" t="str">
        <f t="shared" si="3"/>
        <v>N/A</v>
      </c>
      <c r="BZ11" s="396"/>
      <c r="CA11" s="396" t="str">
        <f t="shared" si="3"/>
        <v>N/A</v>
      </c>
      <c r="CB11" s="277"/>
      <c r="CC11" s="396" t="str">
        <f t="shared" ref="CC11:CC20" si="4">IF(OR(ISBLANK(AJ11),ISBLANK(AL11)),"N/A",IF(ABS((AL11-AJ11)/AL11)&gt;0.25,"&gt; 25%","ok"))</f>
        <v>N/A</v>
      </c>
      <c r="CD11" s="396"/>
      <c r="CE11" s="396" t="str">
        <f t="shared" ref="CE11:CE20" si="5">IF(OR(ISBLANK(AL11),ISBLANK(AN11)),"N/A",IF(ABS((AN11-AL11)/AN11)&gt;0.25,"&gt; 25%","ok"))</f>
        <v>N/A</v>
      </c>
      <c r="CF11" s="396"/>
      <c r="CG11" s="396" t="str">
        <f t="shared" ref="CG11:CG20" si="6">IF(OR(ISBLANK(AN11),ISBLANK(AP11)),"N/A",IF(ABS((AP11-AN11)/AP11)&gt;0.25,"&gt; 25%","ok"))</f>
        <v>N/A</v>
      </c>
      <c r="CH11" s="277"/>
      <c r="CI11" s="229"/>
      <c r="CJ11" s="17"/>
      <c r="CK11" s="17"/>
      <c r="CL11" s="17"/>
      <c r="CM11" s="17"/>
      <c r="CN11" s="17"/>
      <c r="CO11" s="17"/>
      <c r="CP11" s="17"/>
    </row>
    <row r="12" spans="1:97" ht="18.75" customHeight="1" x14ac:dyDescent="0.2">
      <c r="B12" s="535">
        <v>2823</v>
      </c>
      <c r="C12" s="76">
        <v>4</v>
      </c>
      <c r="D12" s="77" t="s">
        <v>152</v>
      </c>
      <c r="E12" s="80" t="s">
        <v>126</v>
      </c>
      <c r="F12" s="223"/>
      <c r="G12" s="204"/>
      <c r="H12" s="223"/>
      <c r="I12" s="204"/>
      <c r="J12" s="223"/>
      <c r="K12" s="204"/>
      <c r="L12" s="223"/>
      <c r="M12" s="204"/>
      <c r="N12" s="223"/>
      <c r="O12" s="204"/>
      <c r="P12" s="223"/>
      <c r="Q12" s="204"/>
      <c r="R12" s="223"/>
      <c r="S12" s="204"/>
      <c r="T12" s="223"/>
      <c r="U12" s="204"/>
      <c r="V12" s="223"/>
      <c r="W12" s="204"/>
      <c r="X12" s="223"/>
      <c r="Y12" s="204"/>
      <c r="Z12" s="223"/>
      <c r="AA12" s="204"/>
      <c r="AB12" s="223"/>
      <c r="AC12" s="204"/>
      <c r="AD12" s="580"/>
      <c r="AE12" s="204"/>
      <c r="AF12" s="580"/>
      <c r="AG12" s="204"/>
      <c r="AH12" s="223"/>
      <c r="AI12" s="204"/>
      <c r="AJ12" s="223"/>
      <c r="AK12" s="204"/>
      <c r="AL12" s="580"/>
      <c r="AM12" s="204"/>
      <c r="AN12" s="580"/>
      <c r="AO12" s="204"/>
      <c r="AP12" s="223"/>
      <c r="AQ12" s="204"/>
      <c r="AR12" s="229"/>
      <c r="AS12" s="102"/>
      <c r="AT12" s="349">
        <v>4</v>
      </c>
      <c r="AU12" s="350" t="s">
        <v>152</v>
      </c>
      <c r="AV12" s="349" t="s">
        <v>126</v>
      </c>
      <c r="AW12" s="374" t="s">
        <v>26</v>
      </c>
      <c r="AX12" s="277"/>
      <c r="AY12" s="358" t="str">
        <f t="shared" si="2"/>
        <v>N/A</v>
      </c>
      <c r="AZ12" s="277"/>
      <c r="BA12" s="396" t="str">
        <f t="shared" ref="BA12:BA20" si="7">IF(OR(ISBLANK(H12),ISBLANK(J12)),"N/A",IF(ABS((J12-H12)/J12)&gt;0.25,"&gt; 25%","ok"))</f>
        <v>N/A</v>
      </c>
      <c r="BB12" s="396"/>
      <c r="BC12" s="396" t="str">
        <f t="shared" ref="BC12:BC20" si="8">IF(OR(ISBLANK(J12),ISBLANK(L12)),"N/A",IF(ABS((L12-J12)/L12)&gt;0.25,"&gt; 25%","ok"))</f>
        <v>N/A</v>
      </c>
      <c r="BD12" s="396"/>
      <c r="BE12" s="396" t="str">
        <f t="shared" ref="BE12:BE20" si="9">IF(OR(ISBLANK(L12),ISBLANK(N12)),"N/A",IF(ABS((N12-L12)/N12)&gt;0.25,"&gt; 25%","ok"))</f>
        <v>N/A</v>
      </c>
      <c r="BF12" s="396"/>
      <c r="BG12" s="396" t="str">
        <f t="shared" ref="BG12:BG20" si="10">IF(OR(ISBLANK(N12),ISBLANK(P12)),"N/A",IF(ABS((P12-N12)/P12)&gt;0.25,"&gt; 25%","ok"))</f>
        <v>N/A</v>
      </c>
      <c r="BH12" s="396"/>
      <c r="BI12" s="396" t="str">
        <f t="shared" ref="BI12:BI20" si="11">IF(OR(ISBLANK(P12),ISBLANK(R12)),"N/A",IF(ABS((R12-P12)/R12)&gt;0.25,"&gt; 25%","ok"))</f>
        <v>N/A</v>
      </c>
      <c r="BJ12" s="396"/>
      <c r="BK12" s="396" t="str">
        <f t="shared" ref="BK12:BK20" si="12">IF(OR(ISBLANK(R12),ISBLANK(T12)),"N/A",IF(ABS((T12-R12)/T12)&gt;0.25,"&gt; 25%","ok"))</f>
        <v>N/A</v>
      </c>
      <c r="BL12" s="396"/>
      <c r="BM12" s="396" t="str">
        <f t="shared" ref="BM12:BM20" si="13">IF(OR(ISBLANK(T12),ISBLANK(V12)),"N/A",IF(ABS((V12-T12)/V12)&gt;0.25,"&gt; 25%","ok"))</f>
        <v>N/A</v>
      </c>
      <c r="BN12" s="396"/>
      <c r="BO12" s="396" t="str">
        <f t="shared" ref="BO12:BO20" si="14">IF(OR(ISBLANK(V12),ISBLANK(X12)),"N/A",IF(ABS((X12-V12)/X12)&gt;0.25,"&gt; 25%","ok"))</f>
        <v>N/A</v>
      </c>
      <c r="BP12" s="396"/>
      <c r="BQ12" s="396" t="str">
        <f t="shared" ref="BQ12:BQ20" si="15">IF(OR(ISBLANK(X12),ISBLANK(Z12)),"N/A",IF(ABS((Z12-X12)/Z12)&gt;0.25,"&gt; 25%","ok"))</f>
        <v>N/A</v>
      </c>
      <c r="BR12" s="396"/>
      <c r="BS12" s="396" t="str">
        <f t="shared" ref="BS12:BS20" si="16">IF(OR(ISBLANK(Z12),ISBLANK(AB12)),"N/A",IF(ABS((AB12-Z12)/AB12)&gt;0.25,"&gt; 25%","ok"))</f>
        <v>N/A</v>
      </c>
      <c r="BT12" s="396"/>
      <c r="BU12" s="396" t="str">
        <f t="shared" ref="BU12:BU20" si="17">IF(OR(ISBLANK(AB12),ISBLANK(AD12)),"N/A",IF(ABS((AD12-AB12)/AD12)&gt;0.25,"&gt; 25%","ok"))</f>
        <v>N/A</v>
      </c>
      <c r="BV12" s="396"/>
      <c r="BW12" s="396" t="str">
        <f t="shared" ref="BW12:BW20" si="18">IF(OR(ISBLANK(AD12),ISBLANK(AF12)),"N/A",IF(ABS((AF12-AD12)/AF12)&gt;0.25,"&gt; 25%","ok"))</f>
        <v>N/A</v>
      </c>
      <c r="BX12" s="396"/>
      <c r="BY12" s="396" t="str">
        <f t="shared" ref="BY12:BY20" si="19">IF(OR(ISBLANK(AF12),ISBLANK(AH12)),"N/A",IF(ABS((AH12-AF12)/AH12)&gt;0.25,"&gt; 25%","ok"))</f>
        <v>N/A</v>
      </c>
      <c r="BZ12" s="396"/>
      <c r="CA12" s="396" t="str">
        <f t="shared" ref="CA12:CA20" si="20">IF(OR(ISBLANK(AH12),ISBLANK(AJ12)),"N/A",IF(ABS((AJ12-AH12)/AJ12)&gt;0.25,"&gt; 25%","ok"))</f>
        <v>N/A</v>
      </c>
      <c r="CB12" s="277"/>
      <c r="CC12" s="396" t="str">
        <f t="shared" si="4"/>
        <v>N/A</v>
      </c>
      <c r="CD12" s="396"/>
      <c r="CE12" s="396" t="str">
        <f t="shared" si="5"/>
        <v>N/A</v>
      </c>
      <c r="CF12" s="396"/>
      <c r="CG12" s="396" t="str">
        <f t="shared" si="6"/>
        <v>N/A</v>
      </c>
      <c r="CH12" s="277"/>
      <c r="CI12" s="229"/>
      <c r="CJ12" s="17"/>
      <c r="CK12" s="17"/>
      <c r="CL12" s="17"/>
      <c r="CM12" s="17"/>
      <c r="CN12" s="17"/>
      <c r="CO12" s="17"/>
      <c r="CP12" s="17"/>
    </row>
    <row r="13" spans="1:97" ht="24" customHeight="1" x14ac:dyDescent="0.2">
      <c r="A13" s="476" t="s">
        <v>300</v>
      </c>
      <c r="B13" s="535">
        <v>2825</v>
      </c>
      <c r="C13" s="80">
        <v>5</v>
      </c>
      <c r="D13" s="239" t="s">
        <v>209</v>
      </c>
      <c r="E13" s="80" t="s">
        <v>126</v>
      </c>
      <c r="F13" s="269"/>
      <c r="G13" s="717"/>
      <c r="H13" s="269"/>
      <c r="I13" s="717"/>
      <c r="J13" s="269"/>
      <c r="K13" s="717"/>
      <c r="L13" s="269"/>
      <c r="M13" s="717"/>
      <c r="N13" s="269"/>
      <c r="O13" s="717"/>
      <c r="P13" s="269"/>
      <c r="Q13" s="717"/>
      <c r="R13" s="269"/>
      <c r="S13" s="717"/>
      <c r="T13" s="269"/>
      <c r="U13" s="754"/>
      <c r="V13" s="269"/>
      <c r="W13" s="754"/>
      <c r="X13" s="269"/>
      <c r="Y13" s="754"/>
      <c r="Z13" s="269"/>
      <c r="AA13" s="754"/>
      <c r="AB13" s="269"/>
      <c r="AC13" s="754"/>
      <c r="AD13" s="269"/>
      <c r="AE13" s="754"/>
      <c r="AF13" s="269"/>
      <c r="AG13" s="754"/>
      <c r="AH13" s="269"/>
      <c r="AI13" s="754"/>
      <c r="AJ13" s="269"/>
      <c r="AK13" s="754"/>
      <c r="AL13" s="269"/>
      <c r="AM13" s="754"/>
      <c r="AN13" s="269"/>
      <c r="AO13" s="754"/>
      <c r="AP13" s="269"/>
      <c r="AQ13" s="204"/>
      <c r="AR13" s="229"/>
      <c r="AS13" s="102"/>
      <c r="AT13" s="275">
        <v>5</v>
      </c>
      <c r="AU13" s="451" t="s">
        <v>209</v>
      </c>
      <c r="AV13" s="349" t="s">
        <v>126</v>
      </c>
      <c r="AW13" s="374" t="s">
        <v>26</v>
      </c>
      <c r="AX13" s="277"/>
      <c r="AY13" s="358" t="str">
        <f t="shared" si="2"/>
        <v>N/A</v>
      </c>
      <c r="AZ13" s="277"/>
      <c r="BA13" s="396" t="str">
        <f t="shared" si="7"/>
        <v>N/A</v>
      </c>
      <c r="BB13" s="396"/>
      <c r="BC13" s="396" t="str">
        <f t="shared" si="8"/>
        <v>N/A</v>
      </c>
      <c r="BD13" s="396"/>
      <c r="BE13" s="396" t="str">
        <f t="shared" si="9"/>
        <v>N/A</v>
      </c>
      <c r="BF13" s="396"/>
      <c r="BG13" s="396" t="str">
        <f t="shared" si="10"/>
        <v>N/A</v>
      </c>
      <c r="BH13" s="396"/>
      <c r="BI13" s="396" t="str">
        <f t="shared" si="11"/>
        <v>N/A</v>
      </c>
      <c r="BJ13" s="396"/>
      <c r="BK13" s="396" t="str">
        <f t="shared" si="12"/>
        <v>N/A</v>
      </c>
      <c r="BL13" s="396"/>
      <c r="BM13" s="396" t="str">
        <f t="shared" si="13"/>
        <v>N/A</v>
      </c>
      <c r="BN13" s="396"/>
      <c r="BO13" s="396" t="str">
        <f t="shared" si="14"/>
        <v>N/A</v>
      </c>
      <c r="BP13" s="396"/>
      <c r="BQ13" s="396" t="str">
        <f t="shared" si="15"/>
        <v>N/A</v>
      </c>
      <c r="BR13" s="396"/>
      <c r="BS13" s="396" t="str">
        <f t="shared" si="16"/>
        <v>N/A</v>
      </c>
      <c r="BT13" s="396"/>
      <c r="BU13" s="396" t="str">
        <f t="shared" si="17"/>
        <v>N/A</v>
      </c>
      <c r="BV13" s="396"/>
      <c r="BW13" s="396" t="str">
        <f t="shared" si="18"/>
        <v>N/A</v>
      </c>
      <c r="BX13" s="396"/>
      <c r="BY13" s="396" t="str">
        <f t="shared" si="19"/>
        <v>N/A</v>
      </c>
      <c r="BZ13" s="396"/>
      <c r="CA13" s="396" t="str">
        <f t="shared" si="20"/>
        <v>N/A</v>
      </c>
      <c r="CB13" s="277"/>
      <c r="CC13" s="396" t="str">
        <f t="shared" si="4"/>
        <v>N/A</v>
      </c>
      <c r="CD13" s="396"/>
      <c r="CE13" s="396" t="str">
        <f t="shared" si="5"/>
        <v>N/A</v>
      </c>
      <c r="CF13" s="396"/>
      <c r="CG13" s="396" t="str">
        <f t="shared" si="6"/>
        <v>N/A</v>
      </c>
      <c r="CH13" s="277"/>
      <c r="CI13" s="229"/>
      <c r="CJ13" s="17"/>
      <c r="CK13" s="17"/>
      <c r="CL13" s="17"/>
      <c r="CM13" s="17"/>
      <c r="CN13" s="17"/>
      <c r="CO13" s="17"/>
      <c r="CP13" s="17"/>
    </row>
    <row r="14" spans="1:97" s="1" customFormat="1" ht="23.25" customHeight="1" x14ac:dyDescent="0.2">
      <c r="A14" s="476"/>
      <c r="B14" s="487">
        <v>2876</v>
      </c>
      <c r="C14" s="76">
        <v>6</v>
      </c>
      <c r="D14" s="143" t="s">
        <v>174</v>
      </c>
      <c r="E14" s="80" t="s">
        <v>126</v>
      </c>
      <c r="F14" s="223"/>
      <c r="G14" s="204"/>
      <c r="H14" s="223"/>
      <c r="I14" s="204"/>
      <c r="J14" s="223"/>
      <c r="K14" s="204"/>
      <c r="L14" s="223"/>
      <c r="M14" s="204"/>
      <c r="N14" s="223"/>
      <c r="O14" s="204"/>
      <c r="P14" s="223"/>
      <c r="Q14" s="204"/>
      <c r="R14" s="223"/>
      <c r="S14" s="204"/>
      <c r="T14" s="223"/>
      <c r="U14" s="204"/>
      <c r="V14" s="223"/>
      <c r="W14" s="204"/>
      <c r="X14" s="223"/>
      <c r="Y14" s="204"/>
      <c r="Z14" s="223"/>
      <c r="AA14" s="204"/>
      <c r="AB14" s="223"/>
      <c r="AC14" s="204"/>
      <c r="AD14" s="580"/>
      <c r="AE14" s="204"/>
      <c r="AF14" s="580"/>
      <c r="AG14" s="204"/>
      <c r="AH14" s="223"/>
      <c r="AI14" s="204"/>
      <c r="AJ14" s="223"/>
      <c r="AK14" s="204"/>
      <c r="AL14" s="580"/>
      <c r="AM14" s="204"/>
      <c r="AN14" s="580"/>
      <c r="AO14" s="204"/>
      <c r="AP14" s="223"/>
      <c r="AQ14" s="204"/>
      <c r="AR14" s="229"/>
      <c r="AS14" s="102"/>
      <c r="AT14" s="349">
        <v>6</v>
      </c>
      <c r="AU14" s="350" t="s">
        <v>239</v>
      </c>
      <c r="AV14" s="349" t="s">
        <v>126</v>
      </c>
      <c r="AW14" s="374" t="s">
        <v>26</v>
      </c>
      <c r="AX14" s="277"/>
      <c r="AY14" s="358" t="str">
        <f t="shared" si="2"/>
        <v>N/A</v>
      </c>
      <c r="AZ14" s="277"/>
      <c r="BA14" s="396" t="str">
        <f t="shared" si="7"/>
        <v>N/A</v>
      </c>
      <c r="BB14" s="396"/>
      <c r="BC14" s="396" t="str">
        <f t="shared" si="8"/>
        <v>N/A</v>
      </c>
      <c r="BD14" s="396"/>
      <c r="BE14" s="396" t="str">
        <f t="shared" si="9"/>
        <v>N/A</v>
      </c>
      <c r="BF14" s="396"/>
      <c r="BG14" s="396" t="str">
        <f t="shared" si="10"/>
        <v>N/A</v>
      </c>
      <c r="BH14" s="396"/>
      <c r="BI14" s="396" t="str">
        <f t="shared" si="11"/>
        <v>N/A</v>
      </c>
      <c r="BJ14" s="396"/>
      <c r="BK14" s="396" t="str">
        <f t="shared" si="12"/>
        <v>N/A</v>
      </c>
      <c r="BL14" s="396"/>
      <c r="BM14" s="396" t="str">
        <f t="shared" si="13"/>
        <v>N/A</v>
      </c>
      <c r="BN14" s="396"/>
      <c r="BO14" s="396" t="str">
        <f t="shared" si="14"/>
        <v>N/A</v>
      </c>
      <c r="BP14" s="396"/>
      <c r="BQ14" s="396" t="str">
        <f t="shared" si="15"/>
        <v>N/A</v>
      </c>
      <c r="BR14" s="396"/>
      <c r="BS14" s="396" t="str">
        <f t="shared" si="16"/>
        <v>N/A</v>
      </c>
      <c r="BT14" s="396"/>
      <c r="BU14" s="396" t="str">
        <f t="shared" si="17"/>
        <v>N/A</v>
      </c>
      <c r="BV14" s="396"/>
      <c r="BW14" s="396" t="str">
        <f t="shared" si="18"/>
        <v>N/A</v>
      </c>
      <c r="BX14" s="396"/>
      <c r="BY14" s="396" t="str">
        <f t="shared" si="19"/>
        <v>N/A</v>
      </c>
      <c r="BZ14" s="396"/>
      <c r="CA14" s="396" t="str">
        <f t="shared" si="20"/>
        <v>N/A</v>
      </c>
      <c r="CB14" s="277"/>
      <c r="CC14" s="396" t="str">
        <f t="shared" si="4"/>
        <v>N/A</v>
      </c>
      <c r="CD14" s="396"/>
      <c r="CE14" s="396" t="str">
        <f t="shared" si="5"/>
        <v>N/A</v>
      </c>
      <c r="CF14" s="396"/>
      <c r="CG14" s="396" t="str">
        <f t="shared" si="6"/>
        <v>N/A</v>
      </c>
      <c r="CH14" s="277"/>
      <c r="CI14" s="229"/>
      <c r="CJ14" s="103"/>
      <c r="CK14" s="103"/>
      <c r="CL14" s="103"/>
      <c r="CM14" s="103"/>
      <c r="CN14" s="103"/>
      <c r="CO14" s="103"/>
      <c r="CP14" s="103"/>
    </row>
    <row r="15" spans="1:97" ht="18.75" customHeight="1" x14ac:dyDescent="0.2">
      <c r="B15" s="535">
        <v>2877</v>
      </c>
      <c r="C15" s="80">
        <v>7</v>
      </c>
      <c r="D15" s="144" t="s">
        <v>177</v>
      </c>
      <c r="E15" s="80" t="s">
        <v>126</v>
      </c>
      <c r="F15" s="223"/>
      <c r="G15" s="204"/>
      <c r="H15" s="223"/>
      <c r="I15" s="204"/>
      <c r="J15" s="223"/>
      <c r="K15" s="204"/>
      <c r="L15" s="223"/>
      <c r="M15" s="204"/>
      <c r="N15" s="223"/>
      <c r="O15" s="204"/>
      <c r="P15" s="223"/>
      <c r="Q15" s="204"/>
      <c r="R15" s="223"/>
      <c r="S15" s="204"/>
      <c r="T15" s="223"/>
      <c r="U15" s="204"/>
      <c r="V15" s="223"/>
      <c r="W15" s="204"/>
      <c r="X15" s="223"/>
      <c r="Y15" s="204"/>
      <c r="Z15" s="223"/>
      <c r="AA15" s="204"/>
      <c r="AB15" s="223"/>
      <c r="AC15" s="204"/>
      <c r="AD15" s="580"/>
      <c r="AE15" s="204"/>
      <c r="AF15" s="580"/>
      <c r="AG15" s="204"/>
      <c r="AH15" s="223"/>
      <c r="AI15" s="204"/>
      <c r="AJ15" s="223"/>
      <c r="AK15" s="204"/>
      <c r="AL15" s="580"/>
      <c r="AM15" s="204"/>
      <c r="AN15" s="580"/>
      <c r="AO15" s="204"/>
      <c r="AP15" s="223"/>
      <c r="AQ15" s="204"/>
      <c r="AR15" s="229"/>
      <c r="AS15" s="102"/>
      <c r="AT15" s="275">
        <v>7</v>
      </c>
      <c r="AU15" s="350" t="s">
        <v>177</v>
      </c>
      <c r="AV15" s="349" t="s">
        <v>126</v>
      </c>
      <c r="AW15" s="374" t="s">
        <v>26</v>
      </c>
      <c r="AX15" s="277"/>
      <c r="AY15" s="358" t="str">
        <f t="shared" si="2"/>
        <v>N/A</v>
      </c>
      <c r="AZ15" s="277"/>
      <c r="BA15" s="396" t="str">
        <f t="shared" si="7"/>
        <v>N/A</v>
      </c>
      <c r="BB15" s="396"/>
      <c r="BC15" s="396" t="str">
        <f t="shared" si="8"/>
        <v>N/A</v>
      </c>
      <c r="BD15" s="396"/>
      <c r="BE15" s="396" t="str">
        <f t="shared" si="9"/>
        <v>N/A</v>
      </c>
      <c r="BF15" s="396"/>
      <c r="BG15" s="396" t="str">
        <f t="shared" si="10"/>
        <v>N/A</v>
      </c>
      <c r="BH15" s="396"/>
      <c r="BI15" s="396" t="str">
        <f t="shared" si="11"/>
        <v>N/A</v>
      </c>
      <c r="BJ15" s="396"/>
      <c r="BK15" s="396" t="str">
        <f t="shared" si="12"/>
        <v>N/A</v>
      </c>
      <c r="BL15" s="396"/>
      <c r="BM15" s="396" t="str">
        <f t="shared" si="13"/>
        <v>N/A</v>
      </c>
      <c r="BN15" s="396"/>
      <c r="BO15" s="396" t="str">
        <f t="shared" si="14"/>
        <v>N/A</v>
      </c>
      <c r="BP15" s="396"/>
      <c r="BQ15" s="396" t="str">
        <f t="shared" si="15"/>
        <v>N/A</v>
      </c>
      <c r="BR15" s="396"/>
      <c r="BS15" s="396" t="str">
        <f t="shared" si="16"/>
        <v>N/A</v>
      </c>
      <c r="BT15" s="396"/>
      <c r="BU15" s="396" t="str">
        <f t="shared" si="17"/>
        <v>N/A</v>
      </c>
      <c r="BV15" s="396"/>
      <c r="BW15" s="396" t="str">
        <f t="shared" si="18"/>
        <v>N/A</v>
      </c>
      <c r="BX15" s="396"/>
      <c r="BY15" s="396" t="str">
        <f t="shared" si="19"/>
        <v>N/A</v>
      </c>
      <c r="BZ15" s="396"/>
      <c r="CA15" s="396" t="str">
        <f t="shared" si="20"/>
        <v>N/A</v>
      </c>
      <c r="CB15" s="277"/>
      <c r="CC15" s="396" t="str">
        <f t="shared" si="4"/>
        <v>N/A</v>
      </c>
      <c r="CD15" s="396"/>
      <c r="CE15" s="396" t="str">
        <f t="shared" si="5"/>
        <v>N/A</v>
      </c>
      <c r="CF15" s="396"/>
      <c r="CG15" s="396" t="str">
        <f t="shared" si="6"/>
        <v>N/A</v>
      </c>
      <c r="CH15" s="277"/>
      <c r="CI15" s="229"/>
      <c r="CJ15" s="17"/>
      <c r="CK15" s="17"/>
      <c r="CL15" s="17"/>
      <c r="CM15" s="17"/>
      <c r="CN15" s="17"/>
      <c r="CO15" s="17"/>
      <c r="CP15" s="17"/>
    </row>
    <row r="16" spans="1:97" ht="18.75" customHeight="1" x14ac:dyDescent="0.2">
      <c r="A16" s="476" t="s">
        <v>136</v>
      </c>
      <c r="B16" s="535">
        <v>2827</v>
      </c>
      <c r="C16" s="76">
        <v>8</v>
      </c>
      <c r="D16" s="144" t="s">
        <v>175</v>
      </c>
      <c r="E16" s="80" t="s">
        <v>126</v>
      </c>
      <c r="F16" s="269"/>
      <c r="G16" s="204"/>
      <c r="H16" s="269"/>
      <c r="I16" s="204"/>
      <c r="J16" s="269"/>
      <c r="K16" s="204"/>
      <c r="L16" s="269"/>
      <c r="M16" s="204"/>
      <c r="N16" s="269"/>
      <c r="O16" s="204"/>
      <c r="P16" s="269"/>
      <c r="Q16" s="204"/>
      <c r="R16" s="269"/>
      <c r="S16" s="204"/>
      <c r="T16" s="269"/>
      <c r="U16" s="204"/>
      <c r="V16" s="269"/>
      <c r="W16" s="204"/>
      <c r="X16" s="269"/>
      <c r="Y16" s="204"/>
      <c r="Z16" s="269"/>
      <c r="AA16" s="204"/>
      <c r="AB16" s="269"/>
      <c r="AC16" s="754"/>
      <c r="AD16" s="269"/>
      <c r="AE16" s="754"/>
      <c r="AF16" s="269"/>
      <c r="AG16" s="754"/>
      <c r="AH16" s="269"/>
      <c r="AI16" s="754"/>
      <c r="AJ16" s="269"/>
      <c r="AK16" s="754"/>
      <c r="AL16" s="269"/>
      <c r="AM16" s="754"/>
      <c r="AN16" s="269"/>
      <c r="AO16" s="754"/>
      <c r="AP16" s="269"/>
      <c r="AQ16" s="204"/>
      <c r="AR16" s="229"/>
      <c r="AS16" s="102"/>
      <c r="AT16" s="349">
        <v>8</v>
      </c>
      <c r="AU16" s="350" t="s">
        <v>175</v>
      </c>
      <c r="AV16" s="349" t="s">
        <v>126</v>
      </c>
      <c r="AW16" s="374" t="s">
        <v>26</v>
      </c>
      <c r="AX16" s="277"/>
      <c r="AY16" s="358" t="str">
        <f t="shared" si="2"/>
        <v>N/A</v>
      </c>
      <c r="AZ16" s="277"/>
      <c r="BA16" s="396" t="str">
        <f t="shared" si="7"/>
        <v>N/A</v>
      </c>
      <c r="BB16" s="396"/>
      <c r="BC16" s="396" t="str">
        <f t="shared" si="8"/>
        <v>N/A</v>
      </c>
      <c r="BD16" s="396"/>
      <c r="BE16" s="396" t="str">
        <f t="shared" si="9"/>
        <v>N/A</v>
      </c>
      <c r="BF16" s="396"/>
      <c r="BG16" s="396" t="str">
        <f t="shared" si="10"/>
        <v>N/A</v>
      </c>
      <c r="BH16" s="396"/>
      <c r="BI16" s="396" t="str">
        <f t="shared" si="11"/>
        <v>N/A</v>
      </c>
      <c r="BJ16" s="396"/>
      <c r="BK16" s="396" t="str">
        <f t="shared" si="12"/>
        <v>N/A</v>
      </c>
      <c r="BL16" s="396"/>
      <c r="BM16" s="396" t="str">
        <f t="shared" si="13"/>
        <v>N/A</v>
      </c>
      <c r="BN16" s="396"/>
      <c r="BO16" s="396" t="str">
        <f t="shared" si="14"/>
        <v>N/A</v>
      </c>
      <c r="BP16" s="396"/>
      <c r="BQ16" s="396" t="str">
        <f t="shared" si="15"/>
        <v>N/A</v>
      </c>
      <c r="BR16" s="396"/>
      <c r="BS16" s="396" t="str">
        <f t="shared" si="16"/>
        <v>N/A</v>
      </c>
      <c r="BT16" s="396"/>
      <c r="BU16" s="396" t="str">
        <f t="shared" si="17"/>
        <v>N/A</v>
      </c>
      <c r="BV16" s="396"/>
      <c r="BW16" s="396" t="str">
        <f t="shared" si="18"/>
        <v>N/A</v>
      </c>
      <c r="BX16" s="396"/>
      <c r="BY16" s="396" t="str">
        <f t="shared" si="19"/>
        <v>N/A</v>
      </c>
      <c r="BZ16" s="396"/>
      <c r="CA16" s="396" t="str">
        <f t="shared" si="20"/>
        <v>N/A</v>
      </c>
      <c r="CB16" s="277"/>
      <c r="CC16" s="396" t="str">
        <f t="shared" si="4"/>
        <v>N/A</v>
      </c>
      <c r="CD16" s="396"/>
      <c r="CE16" s="396" t="str">
        <f t="shared" si="5"/>
        <v>N/A</v>
      </c>
      <c r="CF16" s="396"/>
      <c r="CG16" s="396" t="str">
        <f t="shared" si="6"/>
        <v>N/A</v>
      </c>
      <c r="CH16" s="277"/>
      <c r="CI16" s="229"/>
      <c r="CJ16" s="17"/>
      <c r="CK16" s="17"/>
      <c r="CL16" s="17"/>
      <c r="CM16" s="17"/>
      <c r="CN16" s="17"/>
      <c r="CO16" s="17"/>
      <c r="CP16" s="17"/>
    </row>
    <row r="17" spans="1:256" ht="18.75" customHeight="1" x14ac:dyDescent="0.2">
      <c r="B17" s="535">
        <v>2878</v>
      </c>
      <c r="C17" s="80">
        <v>9</v>
      </c>
      <c r="D17" s="104" t="s">
        <v>137</v>
      </c>
      <c r="E17" s="80" t="s">
        <v>126</v>
      </c>
      <c r="F17" s="269"/>
      <c r="G17" s="204"/>
      <c r="H17" s="269"/>
      <c r="I17" s="204"/>
      <c r="J17" s="269"/>
      <c r="K17" s="204"/>
      <c r="L17" s="269"/>
      <c r="M17" s="204"/>
      <c r="N17" s="269"/>
      <c r="O17" s="204"/>
      <c r="P17" s="269"/>
      <c r="Q17" s="204"/>
      <c r="R17" s="269"/>
      <c r="S17" s="204"/>
      <c r="T17" s="269"/>
      <c r="U17" s="204"/>
      <c r="V17" s="269"/>
      <c r="W17" s="204"/>
      <c r="X17" s="269"/>
      <c r="Y17" s="204"/>
      <c r="Z17" s="269"/>
      <c r="AA17" s="204"/>
      <c r="AB17" s="269"/>
      <c r="AC17" s="204"/>
      <c r="AD17" s="578"/>
      <c r="AE17" s="210"/>
      <c r="AF17" s="578"/>
      <c r="AG17" s="210"/>
      <c r="AH17" s="269"/>
      <c r="AI17" s="204"/>
      <c r="AJ17" s="269"/>
      <c r="AK17" s="204"/>
      <c r="AL17" s="578"/>
      <c r="AM17" s="210"/>
      <c r="AN17" s="578"/>
      <c r="AO17" s="210"/>
      <c r="AP17" s="269"/>
      <c r="AQ17" s="204"/>
      <c r="AR17" s="229"/>
      <c r="AS17" s="102"/>
      <c r="AT17" s="275">
        <v>9</v>
      </c>
      <c r="AU17" s="350" t="s">
        <v>240</v>
      </c>
      <c r="AV17" s="349" t="s">
        <v>126</v>
      </c>
      <c r="AW17" s="374" t="s">
        <v>26</v>
      </c>
      <c r="AX17" s="277"/>
      <c r="AY17" s="539" t="str">
        <f t="shared" si="2"/>
        <v>N/A</v>
      </c>
      <c r="AZ17" s="277"/>
      <c r="BA17" s="396" t="str">
        <f t="shared" si="7"/>
        <v>N/A</v>
      </c>
      <c r="BB17" s="396"/>
      <c r="BC17" s="396" t="str">
        <f t="shared" si="8"/>
        <v>N/A</v>
      </c>
      <c r="BD17" s="396"/>
      <c r="BE17" s="396" t="str">
        <f t="shared" si="9"/>
        <v>N/A</v>
      </c>
      <c r="BF17" s="396"/>
      <c r="BG17" s="396" t="str">
        <f t="shared" si="10"/>
        <v>N/A</v>
      </c>
      <c r="BH17" s="396"/>
      <c r="BI17" s="396" t="str">
        <f t="shared" si="11"/>
        <v>N/A</v>
      </c>
      <c r="BJ17" s="396"/>
      <c r="BK17" s="396" t="str">
        <f t="shared" si="12"/>
        <v>N/A</v>
      </c>
      <c r="BL17" s="396"/>
      <c r="BM17" s="396" t="str">
        <f t="shared" si="13"/>
        <v>N/A</v>
      </c>
      <c r="BN17" s="396"/>
      <c r="BO17" s="396" t="str">
        <f t="shared" si="14"/>
        <v>N/A</v>
      </c>
      <c r="BP17" s="396"/>
      <c r="BQ17" s="396" t="str">
        <f t="shared" si="15"/>
        <v>N/A</v>
      </c>
      <c r="BR17" s="396"/>
      <c r="BS17" s="396" t="str">
        <f t="shared" si="16"/>
        <v>N/A</v>
      </c>
      <c r="BT17" s="396"/>
      <c r="BU17" s="396" t="str">
        <f t="shared" si="17"/>
        <v>N/A</v>
      </c>
      <c r="BV17" s="396"/>
      <c r="BW17" s="396" t="str">
        <f t="shared" si="18"/>
        <v>N/A</v>
      </c>
      <c r="BX17" s="396"/>
      <c r="BY17" s="396" t="str">
        <f t="shared" si="19"/>
        <v>N/A</v>
      </c>
      <c r="BZ17" s="396"/>
      <c r="CA17" s="396" t="str">
        <f t="shared" si="20"/>
        <v>N/A</v>
      </c>
      <c r="CB17" s="277"/>
      <c r="CC17" s="396" t="str">
        <f t="shared" si="4"/>
        <v>N/A</v>
      </c>
      <c r="CD17" s="396"/>
      <c r="CE17" s="396" t="str">
        <f t="shared" si="5"/>
        <v>N/A</v>
      </c>
      <c r="CF17" s="396"/>
      <c r="CG17" s="396" t="str">
        <f t="shared" si="6"/>
        <v>N/A</v>
      </c>
      <c r="CH17" s="277"/>
      <c r="CI17" s="229"/>
      <c r="CJ17" s="17"/>
      <c r="CK17" s="17"/>
      <c r="CL17" s="17"/>
      <c r="CM17" s="17"/>
      <c r="CN17" s="17"/>
      <c r="CO17" s="17"/>
      <c r="CP17" s="17"/>
    </row>
    <row r="18" spans="1:256" ht="18.75" customHeight="1" x14ac:dyDescent="0.2">
      <c r="A18" s="476" t="s">
        <v>136</v>
      </c>
      <c r="B18" s="535">
        <v>2828</v>
      </c>
      <c r="C18" s="80">
        <v>10</v>
      </c>
      <c r="D18" s="144" t="s">
        <v>188</v>
      </c>
      <c r="E18" s="80" t="s">
        <v>126</v>
      </c>
      <c r="F18" s="269"/>
      <c r="G18" s="204"/>
      <c r="H18" s="269"/>
      <c r="I18" s="204"/>
      <c r="J18" s="269"/>
      <c r="K18" s="204"/>
      <c r="L18" s="269"/>
      <c r="M18" s="204"/>
      <c r="N18" s="269"/>
      <c r="O18" s="204"/>
      <c r="P18" s="269"/>
      <c r="Q18" s="204"/>
      <c r="R18" s="269"/>
      <c r="S18" s="204"/>
      <c r="T18" s="269"/>
      <c r="U18" s="204"/>
      <c r="V18" s="269"/>
      <c r="W18" s="204"/>
      <c r="X18" s="269"/>
      <c r="Y18" s="204"/>
      <c r="Z18" s="269"/>
      <c r="AA18" s="204"/>
      <c r="AB18" s="269"/>
      <c r="AC18" s="754"/>
      <c r="AD18" s="269"/>
      <c r="AE18" s="754"/>
      <c r="AF18" s="269"/>
      <c r="AG18" s="754"/>
      <c r="AH18" s="269"/>
      <c r="AI18" s="754"/>
      <c r="AJ18" s="269"/>
      <c r="AK18" s="754"/>
      <c r="AL18" s="269"/>
      <c r="AM18" s="754"/>
      <c r="AN18" s="269"/>
      <c r="AO18" s="754"/>
      <c r="AP18" s="269"/>
      <c r="AQ18" s="204"/>
      <c r="AR18" s="229"/>
      <c r="AS18" s="102"/>
      <c r="AT18" s="275">
        <v>10</v>
      </c>
      <c r="AU18" s="350" t="s">
        <v>188</v>
      </c>
      <c r="AV18" s="349" t="s">
        <v>126</v>
      </c>
      <c r="AW18" s="374" t="s">
        <v>26</v>
      </c>
      <c r="AX18" s="277"/>
      <c r="AY18" s="358" t="str">
        <f t="shared" si="2"/>
        <v>N/A</v>
      </c>
      <c r="AZ18" s="277"/>
      <c r="BA18" s="396" t="str">
        <f t="shared" si="7"/>
        <v>N/A</v>
      </c>
      <c r="BB18" s="396"/>
      <c r="BC18" s="396" t="str">
        <f t="shared" si="8"/>
        <v>N/A</v>
      </c>
      <c r="BD18" s="396"/>
      <c r="BE18" s="396" t="str">
        <f t="shared" si="9"/>
        <v>N/A</v>
      </c>
      <c r="BF18" s="396"/>
      <c r="BG18" s="396" t="str">
        <f t="shared" si="10"/>
        <v>N/A</v>
      </c>
      <c r="BH18" s="396"/>
      <c r="BI18" s="396" t="str">
        <f t="shared" si="11"/>
        <v>N/A</v>
      </c>
      <c r="BJ18" s="396"/>
      <c r="BK18" s="396" t="str">
        <f t="shared" si="12"/>
        <v>N/A</v>
      </c>
      <c r="BL18" s="396"/>
      <c r="BM18" s="396" t="str">
        <f t="shared" si="13"/>
        <v>N/A</v>
      </c>
      <c r="BN18" s="396"/>
      <c r="BO18" s="396" t="str">
        <f t="shared" si="14"/>
        <v>N/A</v>
      </c>
      <c r="BP18" s="396"/>
      <c r="BQ18" s="396" t="str">
        <f t="shared" si="15"/>
        <v>N/A</v>
      </c>
      <c r="BR18" s="396"/>
      <c r="BS18" s="396" t="str">
        <f t="shared" si="16"/>
        <v>N/A</v>
      </c>
      <c r="BT18" s="396"/>
      <c r="BU18" s="396" t="str">
        <f t="shared" si="17"/>
        <v>N/A</v>
      </c>
      <c r="BV18" s="396"/>
      <c r="BW18" s="396" t="str">
        <f t="shared" si="18"/>
        <v>N/A</v>
      </c>
      <c r="BX18" s="396"/>
      <c r="BY18" s="396" t="str">
        <f t="shared" si="19"/>
        <v>N/A</v>
      </c>
      <c r="BZ18" s="396"/>
      <c r="CA18" s="396" t="str">
        <f t="shared" si="20"/>
        <v>N/A</v>
      </c>
      <c r="CB18" s="277"/>
      <c r="CC18" s="396" t="str">
        <f t="shared" si="4"/>
        <v>N/A</v>
      </c>
      <c r="CD18" s="396"/>
      <c r="CE18" s="396" t="str">
        <f t="shared" si="5"/>
        <v>N/A</v>
      </c>
      <c r="CF18" s="396"/>
      <c r="CG18" s="396" t="str">
        <f t="shared" si="6"/>
        <v>N/A</v>
      </c>
      <c r="CH18" s="277"/>
      <c r="CI18" s="229"/>
      <c r="CJ18" s="17"/>
      <c r="CK18" s="17"/>
      <c r="CL18" s="17"/>
      <c r="CM18" s="17"/>
      <c r="CN18" s="17"/>
      <c r="CO18" s="17"/>
      <c r="CP18" s="17"/>
    </row>
    <row r="19" spans="1:256" ht="18.75" customHeight="1" x14ac:dyDescent="0.2">
      <c r="B19" s="535">
        <v>2879</v>
      </c>
      <c r="C19" s="80">
        <v>11</v>
      </c>
      <c r="D19" s="104" t="s">
        <v>25</v>
      </c>
      <c r="E19" s="80" t="s">
        <v>126</v>
      </c>
      <c r="F19" s="223"/>
      <c r="G19" s="204"/>
      <c r="H19" s="223"/>
      <c r="I19" s="204"/>
      <c r="J19" s="223"/>
      <c r="K19" s="204"/>
      <c r="L19" s="223"/>
      <c r="M19" s="204"/>
      <c r="N19" s="223"/>
      <c r="O19" s="204"/>
      <c r="P19" s="223"/>
      <c r="Q19" s="204"/>
      <c r="R19" s="223"/>
      <c r="S19" s="204"/>
      <c r="T19" s="223"/>
      <c r="U19" s="204"/>
      <c r="V19" s="223"/>
      <c r="W19" s="204"/>
      <c r="X19" s="223"/>
      <c r="Y19" s="204"/>
      <c r="Z19" s="223"/>
      <c r="AA19" s="204"/>
      <c r="AB19" s="223"/>
      <c r="AC19" s="204"/>
      <c r="AD19" s="580"/>
      <c r="AE19" s="204"/>
      <c r="AF19" s="580"/>
      <c r="AG19" s="204"/>
      <c r="AH19" s="223"/>
      <c r="AI19" s="204"/>
      <c r="AJ19" s="223"/>
      <c r="AK19" s="204"/>
      <c r="AL19" s="580"/>
      <c r="AM19" s="204"/>
      <c r="AN19" s="580"/>
      <c r="AO19" s="204"/>
      <c r="AP19" s="223"/>
      <c r="AQ19" s="204"/>
      <c r="AR19" s="229"/>
      <c r="AS19" s="102"/>
      <c r="AT19" s="275">
        <v>11</v>
      </c>
      <c r="AU19" s="350" t="s">
        <v>241</v>
      </c>
      <c r="AV19" s="349" t="s">
        <v>126</v>
      </c>
      <c r="AW19" s="374" t="s">
        <v>26</v>
      </c>
      <c r="AX19" s="277"/>
      <c r="AY19" s="358" t="str">
        <f t="shared" si="2"/>
        <v>N/A</v>
      </c>
      <c r="AZ19" s="277"/>
      <c r="BA19" s="396" t="str">
        <f t="shared" si="7"/>
        <v>N/A</v>
      </c>
      <c r="BB19" s="396"/>
      <c r="BC19" s="396" t="str">
        <f t="shared" si="8"/>
        <v>N/A</v>
      </c>
      <c r="BD19" s="396"/>
      <c r="BE19" s="396" t="str">
        <f t="shared" si="9"/>
        <v>N/A</v>
      </c>
      <c r="BF19" s="396"/>
      <c r="BG19" s="396" t="str">
        <f t="shared" si="10"/>
        <v>N/A</v>
      </c>
      <c r="BH19" s="396"/>
      <c r="BI19" s="396" t="str">
        <f t="shared" si="11"/>
        <v>N/A</v>
      </c>
      <c r="BJ19" s="396"/>
      <c r="BK19" s="396" t="str">
        <f t="shared" si="12"/>
        <v>N/A</v>
      </c>
      <c r="BL19" s="396"/>
      <c r="BM19" s="396" t="str">
        <f t="shared" si="13"/>
        <v>N/A</v>
      </c>
      <c r="BN19" s="396"/>
      <c r="BO19" s="396" t="str">
        <f t="shared" si="14"/>
        <v>N/A</v>
      </c>
      <c r="BP19" s="396"/>
      <c r="BQ19" s="396" t="str">
        <f t="shared" si="15"/>
        <v>N/A</v>
      </c>
      <c r="BR19" s="396"/>
      <c r="BS19" s="396" t="str">
        <f t="shared" si="16"/>
        <v>N/A</v>
      </c>
      <c r="BT19" s="396"/>
      <c r="BU19" s="396" t="str">
        <f t="shared" si="17"/>
        <v>N/A</v>
      </c>
      <c r="BV19" s="396"/>
      <c r="BW19" s="396" t="str">
        <f t="shared" si="18"/>
        <v>N/A</v>
      </c>
      <c r="BX19" s="396"/>
      <c r="BY19" s="396" t="str">
        <f t="shared" si="19"/>
        <v>N/A</v>
      </c>
      <c r="BZ19" s="396"/>
      <c r="CA19" s="396" t="str">
        <f t="shared" si="20"/>
        <v>N/A</v>
      </c>
      <c r="CB19" s="277"/>
      <c r="CC19" s="396" t="str">
        <f t="shared" si="4"/>
        <v>N/A</v>
      </c>
      <c r="CD19" s="396"/>
      <c r="CE19" s="396" t="str">
        <f t="shared" si="5"/>
        <v>N/A</v>
      </c>
      <c r="CF19" s="396"/>
      <c r="CG19" s="396" t="str">
        <f t="shared" si="6"/>
        <v>N/A</v>
      </c>
      <c r="CH19" s="277"/>
      <c r="CI19" s="229"/>
      <c r="CJ19" s="17"/>
      <c r="CK19" s="17"/>
      <c r="CL19" s="17"/>
      <c r="CM19" s="17"/>
      <c r="CN19" s="17"/>
      <c r="CO19" s="17"/>
      <c r="CP19" s="17"/>
    </row>
    <row r="20" spans="1:256" ht="18.75" customHeight="1" x14ac:dyDescent="0.2">
      <c r="B20" s="535">
        <v>2829</v>
      </c>
      <c r="C20" s="82">
        <v>12</v>
      </c>
      <c r="D20" s="697" t="s">
        <v>176</v>
      </c>
      <c r="E20" s="82" t="s">
        <v>126</v>
      </c>
      <c r="F20" s="712"/>
      <c r="G20" s="225"/>
      <c r="H20" s="224"/>
      <c r="I20" s="225"/>
      <c r="J20" s="224"/>
      <c r="K20" s="225"/>
      <c r="L20" s="224"/>
      <c r="M20" s="225"/>
      <c r="N20" s="224"/>
      <c r="O20" s="225"/>
      <c r="P20" s="224"/>
      <c r="Q20" s="225"/>
      <c r="R20" s="224"/>
      <c r="S20" s="225"/>
      <c r="T20" s="224"/>
      <c r="U20" s="225"/>
      <c r="V20" s="224"/>
      <c r="W20" s="225"/>
      <c r="X20" s="224"/>
      <c r="Y20" s="225"/>
      <c r="Z20" s="224"/>
      <c r="AA20" s="225"/>
      <c r="AB20" s="224"/>
      <c r="AC20" s="225"/>
      <c r="AD20" s="712"/>
      <c r="AE20" s="225"/>
      <c r="AF20" s="712"/>
      <c r="AG20" s="225"/>
      <c r="AH20" s="224"/>
      <c r="AI20" s="225"/>
      <c r="AJ20" s="224"/>
      <c r="AK20" s="225"/>
      <c r="AL20" s="712"/>
      <c r="AM20" s="225"/>
      <c r="AN20" s="712"/>
      <c r="AO20" s="225"/>
      <c r="AP20" s="224"/>
      <c r="AQ20" s="225"/>
      <c r="AR20" s="229"/>
      <c r="AS20" s="102"/>
      <c r="AT20" s="353">
        <v>12</v>
      </c>
      <c r="AU20" s="602" t="s">
        <v>176</v>
      </c>
      <c r="AV20" s="401" t="s">
        <v>126</v>
      </c>
      <c r="AW20" s="356" t="s">
        <v>26</v>
      </c>
      <c r="AX20" s="357"/>
      <c r="AY20" s="556" t="str">
        <f t="shared" si="2"/>
        <v>N/A</v>
      </c>
      <c r="AZ20" s="357"/>
      <c r="BA20" s="455" t="str">
        <f t="shared" si="7"/>
        <v>N/A</v>
      </c>
      <c r="BB20" s="455"/>
      <c r="BC20" s="455" t="str">
        <f t="shared" si="8"/>
        <v>N/A</v>
      </c>
      <c r="BD20" s="455"/>
      <c r="BE20" s="455" t="str">
        <f t="shared" si="9"/>
        <v>N/A</v>
      </c>
      <c r="BF20" s="455"/>
      <c r="BG20" s="455" t="str">
        <f t="shared" si="10"/>
        <v>N/A</v>
      </c>
      <c r="BH20" s="455"/>
      <c r="BI20" s="455" t="str">
        <f t="shared" si="11"/>
        <v>N/A</v>
      </c>
      <c r="BJ20" s="455"/>
      <c r="BK20" s="455" t="str">
        <f t="shared" si="12"/>
        <v>N/A</v>
      </c>
      <c r="BL20" s="455"/>
      <c r="BM20" s="455" t="str">
        <f t="shared" si="13"/>
        <v>N/A</v>
      </c>
      <c r="BN20" s="455"/>
      <c r="BO20" s="455" t="str">
        <f t="shared" si="14"/>
        <v>N/A</v>
      </c>
      <c r="BP20" s="455"/>
      <c r="BQ20" s="455" t="str">
        <f t="shared" si="15"/>
        <v>N/A</v>
      </c>
      <c r="BR20" s="455"/>
      <c r="BS20" s="455" t="str">
        <f t="shared" si="16"/>
        <v>N/A</v>
      </c>
      <c r="BT20" s="455"/>
      <c r="BU20" s="455" t="str">
        <f t="shared" si="17"/>
        <v>N/A</v>
      </c>
      <c r="BV20" s="455"/>
      <c r="BW20" s="455" t="str">
        <f t="shared" si="18"/>
        <v>N/A</v>
      </c>
      <c r="BX20" s="455"/>
      <c r="BY20" s="455" t="str">
        <f t="shared" si="19"/>
        <v>N/A</v>
      </c>
      <c r="BZ20" s="455"/>
      <c r="CA20" s="455" t="str">
        <f t="shared" si="20"/>
        <v>N/A</v>
      </c>
      <c r="CB20" s="357"/>
      <c r="CC20" s="455" t="str">
        <f t="shared" si="4"/>
        <v>N/A</v>
      </c>
      <c r="CD20" s="455"/>
      <c r="CE20" s="455" t="str">
        <f t="shared" si="5"/>
        <v>N/A</v>
      </c>
      <c r="CF20" s="455"/>
      <c r="CG20" s="455" t="str">
        <f t="shared" si="6"/>
        <v>N/A</v>
      </c>
      <c r="CH20" s="357"/>
      <c r="CI20" s="229"/>
      <c r="CJ20" s="17"/>
      <c r="CK20" s="17"/>
      <c r="CL20" s="17"/>
      <c r="CM20" s="17"/>
      <c r="CN20" s="17"/>
      <c r="CO20" s="17"/>
      <c r="CP20" s="17"/>
    </row>
    <row r="21" spans="1:256" ht="16.5" customHeight="1" x14ac:dyDescent="0.2">
      <c r="C21" s="116" t="s">
        <v>129</v>
      </c>
      <c r="D21" s="685"/>
      <c r="E21" s="690"/>
      <c r="F21" s="686"/>
      <c r="G21" s="686"/>
      <c r="H21" s="686"/>
      <c r="I21" s="686"/>
      <c r="J21" s="686"/>
      <c r="K21" s="686"/>
      <c r="L21" s="686"/>
      <c r="M21" s="686"/>
      <c r="N21" s="686"/>
      <c r="O21" s="686"/>
      <c r="P21" s="686"/>
      <c r="Q21" s="686"/>
      <c r="R21" s="686"/>
      <c r="S21" s="686"/>
      <c r="T21" s="686"/>
      <c r="U21" s="728"/>
      <c r="V21" s="686"/>
      <c r="W21" s="728"/>
      <c r="X21" s="151"/>
      <c r="Y21" s="758"/>
      <c r="Z21" s="151"/>
      <c r="AA21" s="758"/>
      <c r="AB21" s="151"/>
      <c r="AC21" s="758"/>
      <c r="AD21" s="718"/>
      <c r="AE21" s="758"/>
      <c r="AF21" s="167"/>
      <c r="AG21" s="758"/>
      <c r="AH21" s="151"/>
      <c r="AI21" s="758"/>
      <c r="AJ21" s="151"/>
      <c r="AK21" s="758"/>
      <c r="AL21" s="167"/>
      <c r="AM21" s="758"/>
      <c r="AN21" s="167"/>
      <c r="AO21" s="758"/>
      <c r="AP21" s="151"/>
      <c r="AQ21" s="758"/>
      <c r="AR21" s="167"/>
      <c r="AS21" s="18"/>
      <c r="AT21" s="604" t="s">
        <v>227</v>
      </c>
      <c r="AU21" s="452"/>
    </row>
    <row r="22" spans="1:256" customFormat="1" ht="15.75" customHeight="1" x14ac:dyDescent="0.2">
      <c r="A22" s="476"/>
      <c r="B22" s="476"/>
      <c r="C22" s="316" t="s">
        <v>187</v>
      </c>
      <c r="D22" s="847" t="s">
        <v>199</v>
      </c>
      <c r="E22" s="847"/>
      <c r="F22" s="847"/>
      <c r="G22" s="847"/>
      <c r="H22" s="847"/>
      <c r="I22" s="847"/>
      <c r="J22" s="847"/>
      <c r="K22" s="847"/>
      <c r="L22" s="847"/>
      <c r="M22" s="847"/>
      <c r="N22" s="847"/>
      <c r="O22" s="847"/>
      <c r="P22" s="847"/>
      <c r="Q22" s="847"/>
      <c r="R22" s="847"/>
      <c r="S22" s="847"/>
      <c r="T22" s="847"/>
      <c r="U22" s="847"/>
      <c r="V22" s="847"/>
      <c r="W22" s="847"/>
      <c r="X22" s="847"/>
      <c r="Y22" s="847"/>
      <c r="Z22" s="847"/>
      <c r="AA22" s="847"/>
      <c r="AB22" s="847"/>
      <c r="AC22" s="847"/>
      <c r="AD22" s="847"/>
      <c r="AE22" s="847"/>
      <c r="AF22" s="847"/>
      <c r="AG22" s="847"/>
      <c r="AH22" s="847"/>
      <c r="AI22" s="847"/>
      <c r="AJ22" s="847"/>
      <c r="AK22" s="847"/>
      <c r="AL22" s="301"/>
      <c r="AM22" s="301"/>
      <c r="AN22" s="301"/>
      <c r="AO22" s="301"/>
      <c r="AP22" s="301"/>
      <c r="AQ22" s="301"/>
      <c r="AR22" s="301"/>
      <c r="AT22" s="74" t="s">
        <v>123</v>
      </c>
      <c r="AU22" s="74" t="s">
        <v>124</v>
      </c>
      <c r="AV22" s="74" t="s">
        <v>125</v>
      </c>
      <c r="AW22" s="154">
        <v>1990</v>
      </c>
      <c r="AX22" s="159"/>
      <c r="AY22" s="154">
        <v>1995</v>
      </c>
      <c r="AZ22" s="159"/>
      <c r="BA22" s="154">
        <v>1996</v>
      </c>
      <c r="BB22" s="159"/>
      <c r="BC22" s="154">
        <v>1997</v>
      </c>
      <c r="BD22" s="159"/>
      <c r="BE22" s="154">
        <v>1998</v>
      </c>
      <c r="BF22" s="159"/>
      <c r="BG22" s="154">
        <v>1999</v>
      </c>
      <c r="BH22" s="159"/>
      <c r="BI22" s="154">
        <v>2000</v>
      </c>
      <c r="BJ22" s="159"/>
      <c r="BK22" s="154">
        <v>2001</v>
      </c>
      <c r="BL22" s="159"/>
      <c r="BM22" s="154">
        <v>2002</v>
      </c>
      <c r="BN22" s="159"/>
      <c r="BO22" s="154">
        <v>2003</v>
      </c>
      <c r="BP22" s="159"/>
      <c r="BQ22" s="154">
        <v>2004</v>
      </c>
      <c r="BR22" s="159"/>
      <c r="BS22" s="154">
        <v>2005</v>
      </c>
      <c r="BT22" s="159"/>
      <c r="BU22" s="154">
        <v>2006</v>
      </c>
      <c r="BV22" s="159"/>
      <c r="BW22" s="154">
        <v>2007</v>
      </c>
      <c r="BX22" s="159"/>
      <c r="BY22" s="154">
        <v>2008</v>
      </c>
      <c r="BZ22" s="159"/>
      <c r="CA22" s="154">
        <v>2009</v>
      </c>
      <c r="CB22" s="159"/>
      <c r="CC22" s="154">
        <v>2010</v>
      </c>
      <c r="CD22" s="159"/>
      <c r="CE22" s="154">
        <v>2011</v>
      </c>
      <c r="CF22" s="159"/>
      <c r="CG22" s="154">
        <v>2012</v>
      </c>
      <c r="CH22" s="159"/>
    </row>
    <row r="23" spans="1:256" customFormat="1" ht="25.5" customHeight="1" x14ac:dyDescent="0.2">
      <c r="A23" s="476"/>
      <c r="B23" s="476"/>
      <c r="C23" s="316" t="s">
        <v>187</v>
      </c>
      <c r="D23" s="838" t="s">
        <v>24</v>
      </c>
      <c r="E23" s="838"/>
      <c r="F23" s="838"/>
      <c r="G23" s="838"/>
      <c r="H23" s="838"/>
      <c r="I23" s="838"/>
      <c r="J23" s="838"/>
      <c r="K23" s="838"/>
      <c r="L23" s="838"/>
      <c r="M23" s="838"/>
      <c r="N23" s="838"/>
      <c r="O23" s="838"/>
      <c r="P23" s="838"/>
      <c r="Q23" s="838"/>
      <c r="R23" s="838"/>
      <c r="S23" s="838"/>
      <c r="T23" s="838"/>
      <c r="U23" s="838"/>
      <c r="V23" s="838"/>
      <c r="W23" s="838"/>
      <c r="X23" s="838"/>
      <c r="Y23" s="838"/>
      <c r="Z23" s="838"/>
      <c r="AA23" s="838"/>
      <c r="AB23" s="838"/>
      <c r="AC23" s="838"/>
      <c r="AD23" s="838"/>
      <c r="AE23" s="838"/>
      <c r="AF23" s="838"/>
      <c r="AG23" s="838"/>
      <c r="AH23" s="838"/>
      <c r="AI23" s="838"/>
      <c r="AJ23" s="838"/>
      <c r="AK23" s="838"/>
      <c r="AL23" s="864"/>
      <c r="AM23" s="864"/>
      <c r="AN23" s="864"/>
      <c r="AO23" s="864"/>
      <c r="AP23" s="864"/>
      <c r="AQ23" s="301"/>
      <c r="AR23" s="301"/>
      <c r="AT23" s="275">
        <v>5</v>
      </c>
      <c r="AU23" s="451" t="s">
        <v>209</v>
      </c>
      <c r="AV23" s="349" t="s">
        <v>126</v>
      </c>
      <c r="AW23" s="536">
        <f>F13</f>
        <v>0</v>
      </c>
      <c r="AX23" s="536"/>
      <c r="AY23" s="536">
        <f t="shared" ref="AY23:CA23" si="21">H13</f>
        <v>0</v>
      </c>
      <c r="AZ23" s="536"/>
      <c r="BA23" s="536">
        <f t="shared" si="21"/>
        <v>0</v>
      </c>
      <c r="BB23" s="536"/>
      <c r="BC23" s="536">
        <f t="shared" si="21"/>
        <v>0</v>
      </c>
      <c r="BD23" s="536"/>
      <c r="BE23" s="536">
        <f t="shared" si="21"/>
        <v>0</v>
      </c>
      <c r="BF23" s="536"/>
      <c r="BG23" s="536">
        <f t="shared" si="21"/>
        <v>0</v>
      </c>
      <c r="BH23" s="536"/>
      <c r="BI23" s="536">
        <f t="shared" si="21"/>
        <v>0</v>
      </c>
      <c r="BJ23" s="536"/>
      <c r="BK23" s="536">
        <f t="shared" si="21"/>
        <v>0</v>
      </c>
      <c r="BL23" s="536"/>
      <c r="BM23" s="536">
        <f t="shared" si="21"/>
        <v>0</v>
      </c>
      <c r="BN23" s="536"/>
      <c r="BO23" s="536">
        <f t="shared" si="21"/>
        <v>0</v>
      </c>
      <c r="BP23" s="536"/>
      <c r="BQ23" s="536">
        <f t="shared" si="21"/>
        <v>0</v>
      </c>
      <c r="BR23" s="536"/>
      <c r="BS23" s="536">
        <f t="shared" si="21"/>
        <v>0</v>
      </c>
      <c r="BT23" s="536"/>
      <c r="BU23" s="536">
        <f t="shared" si="21"/>
        <v>0</v>
      </c>
      <c r="BV23" s="536"/>
      <c r="BW23" s="536">
        <f t="shared" si="21"/>
        <v>0</v>
      </c>
      <c r="BX23" s="536"/>
      <c r="BY23" s="536">
        <f t="shared" si="21"/>
        <v>0</v>
      </c>
      <c r="BZ23" s="536"/>
      <c r="CA23" s="536">
        <f t="shared" si="21"/>
        <v>0</v>
      </c>
      <c r="CB23" s="454"/>
      <c r="CC23" s="536">
        <f>AL13</f>
        <v>0</v>
      </c>
      <c r="CD23" s="536"/>
      <c r="CE23" s="536">
        <f>AN13</f>
        <v>0</v>
      </c>
      <c r="CF23" s="536"/>
      <c r="CG23" s="536">
        <f>AP13</f>
        <v>0</v>
      </c>
      <c r="CH23" s="454"/>
    </row>
    <row r="24" spans="1:256" customFormat="1" ht="25.5" customHeight="1" x14ac:dyDescent="0.2">
      <c r="A24" s="476"/>
      <c r="B24" s="476"/>
      <c r="C24" s="316" t="s">
        <v>187</v>
      </c>
      <c r="D24" s="842" t="s">
        <v>268</v>
      </c>
      <c r="E24" s="842"/>
      <c r="F24" s="842"/>
      <c r="G24" s="842"/>
      <c r="H24" s="842"/>
      <c r="I24" s="842"/>
      <c r="J24" s="842"/>
      <c r="K24" s="842"/>
      <c r="L24" s="842"/>
      <c r="M24" s="842"/>
      <c r="N24" s="842"/>
      <c r="O24" s="842"/>
      <c r="P24" s="842"/>
      <c r="Q24" s="842"/>
      <c r="R24" s="842"/>
      <c r="S24" s="842"/>
      <c r="T24" s="842"/>
      <c r="U24" s="842"/>
      <c r="V24" s="842"/>
      <c r="W24" s="842"/>
      <c r="X24" s="842"/>
      <c r="Y24" s="842"/>
      <c r="Z24" s="842"/>
      <c r="AA24" s="842"/>
      <c r="AB24" s="842"/>
      <c r="AC24" s="842"/>
      <c r="AD24" s="842"/>
      <c r="AE24" s="842"/>
      <c r="AF24" s="842"/>
      <c r="AG24" s="842"/>
      <c r="AH24" s="842"/>
      <c r="AI24" s="842"/>
      <c r="AJ24" s="842"/>
      <c r="AK24" s="842"/>
      <c r="AL24" s="842"/>
      <c r="AM24" s="842"/>
      <c r="AN24" s="842"/>
      <c r="AO24" s="842"/>
      <c r="AP24" s="842"/>
      <c r="AQ24" s="842"/>
      <c r="AR24" s="842"/>
      <c r="AS24" s="473"/>
      <c r="AT24" s="594">
        <v>13</v>
      </c>
      <c r="AU24" s="595" t="s">
        <v>252</v>
      </c>
      <c r="AV24" s="349" t="s">
        <v>126</v>
      </c>
      <c r="AW24" s="538">
        <f>F11+F12</f>
        <v>0</v>
      </c>
      <c r="AX24" s="538"/>
      <c r="AY24" s="538">
        <f t="shared" ref="AY24:CA24" si="22">H11+H12</f>
        <v>0</v>
      </c>
      <c r="AZ24" s="538"/>
      <c r="BA24" s="538">
        <f t="shared" si="22"/>
        <v>0</v>
      </c>
      <c r="BB24" s="538"/>
      <c r="BC24" s="538">
        <f t="shared" si="22"/>
        <v>0</v>
      </c>
      <c r="BD24" s="538"/>
      <c r="BE24" s="538">
        <f t="shared" si="22"/>
        <v>0</v>
      </c>
      <c r="BF24" s="538"/>
      <c r="BG24" s="538">
        <f t="shared" si="22"/>
        <v>0</v>
      </c>
      <c r="BH24" s="538"/>
      <c r="BI24" s="538">
        <f t="shared" si="22"/>
        <v>0</v>
      </c>
      <c r="BJ24" s="538"/>
      <c r="BK24" s="538">
        <f t="shared" si="22"/>
        <v>0</v>
      </c>
      <c r="BL24" s="538"/>
      <c r="BM24" s="538">
        <f t="shared" si="22"/>
        <v>0</v>
      </c>
      <c r="BN24" s="538"/>
      <c r="BO24" s="538">
        <f t="shared" si="22"/>
        <v>0</v>
      </c>
      <c r="BP24" s="538"/>
      <c r="BQ24" s="538">
        <f t="shared" si="22"/>
        <v>0</v>
      </c>
      <c r="BR24" s="538"/>
      <c r="BS24" s="538">
        <f t="shared" si="22"/>
        <v>0</v>
      </c>
      <c r="BT24" s="538"/>
      <c r="BU24" s="538">
        <f t="shared" si="22"/>
        <v>26556.3</v>
      </c>
      <c r="BV24" s="538"/>
      <c r="BW24" s="538">
        <f t="shared" si="22"/>
        <v>0</v>
      </c>
      <c r="BX24" s="538"/>
      <c r="BY24" s="538">
        <f t="shared" si="22"/>
        <v>0</v>
      </c>
      <c r="BZ24" s="538"/>
      <c r="CA24" s="538">
        <f t="shared" si="22"/>
        <v>0</v>
      </c>
      <c r="CB24" s="537"/>
      <c r="CC24" s="538">
        <f>AL11+AL12</f>
        <v>0</v>
      </c>
      <c r="CD24" s="538"/>
      <c r="CE24" s="538">
        <f>AN11+AN12</f>
        <v>0</v>
      </c>
      <c r="CF24" s="538"/>
      <c r="CG24" s="538">
        <f>AP11+AP12</f>
        <v>50660</v>
      </c>
      <c r="CH24" s="537"/>
      <c r="CI24" s="2"/>
      <c r="CJ24" s="2"/>
      <c r="CK24" s="2"/>
      <c r="CL24" s="2"/>
      <c r="CM24" s="2"/>
      <c r="CN24" s="2"/>
      <c r="CO24" s="2"/>
      <c r="CP24" s="2"/>
      <c r="CQ24" s="2"/>
      <c r="CR24" s="2"/>
      <c r="CS24" s="2"/>
      <c r="CT24" s="2"/>
      <c r="CU24" s="2"/>
      <c r="CV24" s="2"/>
    </row>
    <row r="25" spans="1:256" customFormat="1" ht="16.5" customHeight="1" x14ac:dyDescent="0.2">
      <c r="A25" s="476"/>
      <c r="B25" s="476"/>
      <c r="C25" s="316" t="s">
        <v>187</v>
      </c>
      <c r="D25" s="838" t="s">
        <v>9</v>
      </c>
      <c r="E25" s="838"/>
      <c r="F25" s="838"/>
      <c r="G25" s="838"/>
      <c r="H25" s="838"/>
      <c r="I25" s="838"/>
      <c r="J25" s="838"/>
      <c r="K25" s="838"/>
      <c r="L25" s="838"/>
      <c r="M25" s="838"/>
      <c r="N25" s="838"/>
      <c r="O25" s="838"/>
      <c r="P25" s="838"/>
      <c r="Q25" s="838"/>
      <c r="R25" s="838"/>
      <c r="S25" s="838"/>
      <c r="T25" s="838"/>
      <c r="U25" s="838"/>
      <c r="V25" s="838"/>
      <c r="W25" s="838"/>
      <c r="X25" s="838"/>
      <c r="Y25" s="838"/>
      <c r="Z25" s="838"/>
      <c r="AA25" s="838"/>
      <c r="AB25" s="838"/>
      <c r="AC25" s="838"/>
      <c r="AD25" s="838"/>
      <c r="AE25" s="838"/>
      <c r="AF25" s="838"/>
      <c r="AG25" s="838"/>
      <c r="AH25" s="838"/>
      <c r="AI25" s="838"/>
      <c r="AJ25" s="838"/>
      <c r="AK25" s="838"/>
      <c r="AL25" s="301"/>
      <c r="AM25" s="301"/>
      <c r="AN25" s="301"/>
      <c r="AO25" s="301"/>
      <c r="AP25" s="301"/>
      <c r="AQ25" s="301"/>
      <c r="AR25" s="301"/>
      <c r="AT25" s="557" t="s">
        <v>223</v>
      </c>
      <c r="AU25" s="595" t="s">
        <v>256</v>
      </c>
      <c r="AV25" s="349" t="s">
        <v>126</v>
      </c>
      <c r="AW25" s="539" t="str">
        <f>IF((ISBLANK(F13)),"N/A",IF(ROUND(AW23,0)&lt;ROUND(AW24,0),"5&lt;13",IF(OR(ISBLANK(F11),ISBLANK(F12)),"N/A",IF(ROUND(AW23,0)=ROUND(AW24,0),"ok","&lt;&gt;"))))</f>
        <v>N/A</v>
      </c>
      <c r="AX25" s="539"/>
      <c r="AY25" s="539" t="str">
        <f t="shared" ref="AY25:CG25" si="23">IF((ISBLANK(H13)),"N/A",IF(ROUND(AY23,0)&lt;ROUND(AY24,0),"5&lt;13",IF(OR(ISBLANK(H11),ISBLANK(H12)),"N/A",IF(ROUND(AY23,0)=ROUND(AY24,0),"ok","&lt;&gt;"))))</f>
        <v>N/A</v>
      </c>
      <c r="AZ25" s="539"/>
      <c r="BA25" s="539" t="str">
        <f t="shared" si="23"/>
        <v>N/A</v>
      </c>
      <c r="BB25" s="539"/>
      <c r="BC25" s="539" t="str">
        <f t="shared" si="23"/>
        <v>N/A</v>
      </c>
      <c r="BD25" s="539"/>
      <c r="BE25" s="539" t="str">
        <f t="shared" si="23"/>
        <v>N/A</v>
      </c>
      <c r="BF25" s="539"/>
      <c r="BG25" s="539" t="str">
        <f t="shared" si="23"/>
        <v>N/A</v>
      </c>
      <c r="BH25" s="539"/>
      <c r="BI25" s="539" t="str">
        <f t="shared" si="23"/>
        <v>N/A</v>
      </c>
      <c r="BJ25" s="539"/>
      <c r="BK25" s="539" t="str">
        <f t="shared" si="23"/>
        <v>N/A</v>
      </c>
      <c r="BL25" s="539"/>
      <c r="BM25" s="539" t="str">
        <f t="shared" si="23"/>
        <v>N/A</v>
      </c>
      <c r="BN25" s="539"/>
      <c r="BO25" s="539" t="str">
        <f t="shared" si="23"/>
        <v>N/A</v>
      </c>
      <c r="BP25" s="539"/>
      <c r="BQ25" s="539" t="str">
        <f t="shared" si="23"/>
        <v>N/A</v>
      </c>
      <c r="BR25" s="539"/>
      <c r="BS25" s="539" t="str">
        <f t="shared" si="23"/>
        <v>N/A</v>
      </c>
      <c r="BT25" s="539"/>
      <c r="BU25" s="539" t="str">
        <f t="shared" si="23"/>
        <v>N/A</v>
      </c>
      <c r="BV25" s="539"/>
      <c r="BW25" s="539" t="str">
        <f t="shared" si="23"/>
        <v>N/A</v>
      </c>
      <c r="BX25" s="539"/>
      <c r="BY25" s="539" t="str">
        <f t="shared" si="23"/>
        <v>N/A</v>
      </c>
      <c r="BZ25" s="539"/>
      <c r="CA25" s="539" t="str">
        <f t="shared" si="23"/>
        <v>N/A</v>
      </c>
      <c r="CB25" s="539"/>
      <c r="CC25" s="539" t="str">
        <f t="shared" si="23"/>
        <v>N/A</v>
      </c>
      <c r="CD25" s="539"/>
      <c r="CE25" s="539" t="str">
        <f t="shared" si="23"/>
        <v>N/A</v>
      </c>
      <c r="CF25" s="539"/>
      <c r="CG25" s="539" t="str">
        <f t="shared" si="23"/>
        <v>N/A</v>
      </c>
      <c r="CH25" s="396"/>
    </row>
    <row r="26" spans="1:256" ht="15" customHeight="1" x14ac:dyDescent="0.2">
      <c r="AT26" s="594">
        <v>14</v>
      </c>
      <c r="AU26" s="595" t="s">
        <v>253</v>
      </c>
      <c r="AV26" s="349" t="s">
        <v>126</v>
      </c>
      <c r="AW26" s="539">
        <f>(F14+F15+F16+F18+F20)</f>
        <v>0</v>
      </c>
      <c r="AX26" s="539"/>
      <c r="AY26" s="539">
        <f t="shared" ref="AY26:CA26" si="24">(H14+H15+H16+H18+H20)</f>
        <v>0</v>
      </c>
      <c r="AZ26" s="539"/>
      <c r="BA26" s="539">
        <f t="shared" si="24"/>
        <v>0</v>
      </c>
      <c r="BB26" s="539"/>
      <c r="BC26" s="539">
        <f t="shared" si="24"/>
        <v>0</v>
      </c>
      <c r="BD26" s="539"/>
      <c r="BE26" s="539">
        <f t="shared" si="24"/>
        <v>0</v>
      </c>
      <c r="BF26" s="539"/>
      <c r="BG26" s="539">
        <f t="shared" si="24"/>
        <v>0</v>
      </c>
      <c r="BH26" s="539"/>
      <c r="BI26" s="539">
        <f t="shared" si="24"/>
        <v>0</v>
      </c>
      <c r="BJ26" s="539"/>
      <c r="BK26" s="539">
        <f t="shared" si="24"/>
        <v>0</v>
      </c>
      <c r="BL26" s="539"/>
      <c r="BM26" s="539">
        <f t="shared" si="24"/>
        <v>0</v>
      </c>
      <c r="BN26" s="539"/>
      <c r="BO26" s="539">
        <f t="shared" si="24"/>
        <v>0</v>
      </c>
      <c r="BP26" s="539"/>
      <c r="BQ26" s="539">
        <f t="shared" si="24"/>
        <v>0</v>
      </c>
      <c r="BR26" s="539"/>
      <c r="BS26" s="539">
        <f t="shared" si="24"/>
        <v>0</v>
      </c>
      <c r="BT26" s="539"/>
      <c r="BU26" s="539">
        <f t="shared" si="24"/>
        <v>0</v>
      </c>
      <c r="BV26" s="539"/>
      <c r="BW26" s="539">
        <f t="shared" si="24"/>
        <v>0</v>
      </c>
      <c r="BX26" s="539"/>
      <c r="BY26" s="539">
        <f t="shared" si="24"/>
        <v>0</v>
      </c>
      <c r="BZ26" s="539"/>
      <c r="CA26" s="539">
        <f t="shared" si="24"/>
        <v>0</v>
      </c>
      <c r="CB26" s="396"/>
      <c r="CC26" s="539">
        <f>(AL14+AL15+AL16+AL18+AL20)</f>
        <v>0</v>
      </c>
      <c r="CD26" s="539"/>
      <c r="CE26" s="539">
        <f>(AN14+AN15+AN16+AN18+AN20)</f>
        <v>0</v>
      </c>
      <c r="CF26" s="539"/>
      <c r="CG26" s="539">
        <f>(AP14+AP15+AP16+AP18+AP20)</f>
        <v>0</v>
      </c>
      <c r="CH26" s="396"/>
      <c r="CI26"/>
      <c r="CJ26"/>
      <c r="CK26"/>
      <c r="CL26"/>
      <c r="CM26"/>
    </row>
    <row r="27" spans="1:256" ht="17.25" customHeight="1" x14ac:dyDescent="0.25">
      <c r="B27" s="476">
        <v>1</v>
      </c>
      <c r="C27" s="91" t="s">
        <v>130</v>
      </c>
      <c r="D27" s="91"/>
      <c r="E27" s="91"/>
      <c r="F27" s="149"/>
      <c r="G27" s="160"/>
      <c r="H27" s="149"/>
      <c r="I27" s="160"/>
      <c r="J27" s="149"/>
      <c r="K27" s="160"/>
      <c r="L27" s="149"/>
      <c r="M27" s="160"/>
      <c r="N27" s="149"/>
      <c r="O27" s="160"/>
      <c r="P27" s="149"/>
      <c r="Q27" s="160"/>
      <c r="R27" s="149"/>
      <c r="S27" s="160"/>
      <c r="T27" s="149"/>
      <c r="U27" s="756"/>
      <c r="V27" s="149"/>
      <c r="W27" s="756"/>
      <c r="X27" s="149"/>
      <c r="Y27" s="756"/>
      <c r="Z27" s="149"/>
      <c r="AA27" s="756"/>
      <c r="AB27" s="149"/>
      <c r="AC27" s="756"/>
      <c r="AD27" s="160"/>
      <c r="AE27" s="756"/>
      <c r="AF27" s="160"/>
      <c r="AG27" s="756"/>
      <c r="AH27" s="148"/>
      <c r="AI27" s="764"/>
      <c r="AJ27" s="148"/>
      <c r="AK27" s="764"/>
      <c r="AL27" s="166"/>
      <c r="AM27" s="764"/>
      <c r="AN27" s="166"/>
      <c r="AO27" s="764"/>
      <c r="AP27" s="148"/>
      <c r="AQ27" s="764"/>
      <c r="AR27" s="166"/>
      <c r="AS27" s="1"/>
      <c r="AT27" s="557" t="s">
        <v>223</v>
      </c>
      <c r="AU27" s="595" t="s">
        <v>254</v>
      </c>
      <c r="AV27" s="374"/>
      <c r="AW27" s="539" t="str">
        <f>IF((ISBLANK(F13)),"N/A",IF(ROUND(AW23,0)&lt;ROUND(AW26,0),"5&lt;14",IF(OR(ISBLANK(F14),ISBLANK(F15),ISBLANK(F16),ISBLANK(F18),ISBLANK(F20)),"N/A",IF(ROUND(AQ23,0)&gt;=ROUND(AQ26,0),"ok","&lt;&gt;"))))</f>
        <v>N/A</v>
      </c>
      <c r="AX27" s="539"/>
      <c r="AY27" s="539" t="str">
        <f t="shared" ref="AY27:CG27" si="25">IF((ISBLANK(H13)),"N/A",IF(ROUND(AY23,0)&lt;ROUND(AY26,0),"5&lt;14",IF(OR(ISBLANK(H14),ISBLANK(H15),ISBLANK(H16),ISBLANK(H18),ISBLANK(H20)),"N/A",IF(ROUND(AS23,0)&gt;=ROUND(AS26,0),"ok","&lt;&gt;"))))</f>
        <v>N/A</v>
      </c>
      <c r="AZ27" s="539"/>
      <c r="BA27" s="539" t="str">
        <f t="shared" si="25"/>
        <v>N/A</v>
      </c>
      <c r="BB27" s="539"/>
      <c r="BC27" s="539" t="str">
        <f t="shared" si="25"/>
        <v>N/A</v>
      </c>
      <c r="BD27" s="539"/>
      <c r="BE27" s="539" t="str">
        <f t="shared" si="25"/>
        <v>N/A</v>
      </c>
      <c r="BF27" s="539"/>
      <c r="BG27" s="539" t="str">
        <f t="shared" si="25"/>
        <v>N/A</v>
      </c>
      <c r="BH27" s="539"/>
      <c r="BI27" s="539" t="str">
        <f t="shared" si="25"/>
        <v>N/A</v>
      </c>
      <c r="BJ27" s="539"/>
      <c r="BK27" s="539" t="str">
        <f t="shared" si="25"/>
        <v>N/A</v>
      </c>
      <c r="BL27" s="539"/>
      <c r="BM27" s="539" t="str">
        <f t="shared" si="25"/>
        <v>N/A</v>
      </c>
      <c r="BN27" s="539"/>
      <c r="BO27" s="539" t="str">
        <f t="shared" si="25"/>
        <v>N/A</v>
      </c>
      <c r="BP27" s="539"/>
      <c r="BQ27" s="539" t="str">
        <f t="shared" si="25"/>
        <v>N/A</v>
      </c>
      <c r="BR27" s="539"/>
      <c r="BS27" s="539" t="str">
        <f t="shared" si="25"/>
        <v>N/A</v>
      </c>
      <c r="BT27" s="539"/>
      <c r="BU27" s="539" t="str">
        <f t="shared" si="25"/>
        <v>N/A</v>
      </c>
      <c r="BV27" s="539"/>
      <c r="BW27" s="539" t="str">
        <f t="shared" si="25"/>
        <v>N/A</v>
      </c>
      <c r="BX27" s="539"/>
      <c r="BY27" s="539" t="str">
        <f t="shared" si="25"/>
        <v>N/A</v>
      </c>
      <c r="BZ27" s="539"/>
      <c r="CA27" s="539" t="str">
        <f t="shared" si="25"/>
        <v>N/A</v>
      </c>
      <c r="CB27" s="539"/>
      <c r="CC27" s="539" t="str">
        <f t="shared" si="25"/>
        <v>N/A</v>
      </c>
      <c r="CD27" s="539"/>
      <c r="CE27" s="539" t="str">
        <f t="shared" si="25"/>
        <v>N/A</v>
      </c>
      <c r="CF27" s="539"/>
      <c r="CG27" s="539" t="str">
        <f t="shared" si="25"/>
        <v>N/A</v>
      </c>
      <c r="CH27" s="396"/>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75" customHeight="1" x14ac:dyDescent="0.25">
      <c r="C28" s="92"/>
      <c r="D28" s="93"/>
      <c r="E28" s="93"/>
      <c r="F28" s="145"/>
      <c r="G28" s="161"/>
      <c r="H28" s="145"/>
      <c r="I28" s="161"/>
      <c r="J28" s="145"/>
      <c r="K28" s="161"/>
      <c r="L28" s="145"/>
      <c r="M28" s="161"/>
      <c r="N28" s="145"/>
      <c r="O28" s="161"/>
      <c r="P28" s="145"/>
      <c r="Q28" s="161"/>
      <c r="R28" s="145"/>
      <c r="S28" s="161"/>
      <c r="T28" s="145"/>
      <c r="U28" s="757"/>
      <c r="V28" s="145"/>
      <c r="W28" s="757"/>
      <c r="X28" s="145"/>
      <c r="Y28" s="757"/>
      <c r="Z28" s="145"/>
      <c r="AA28" s="757"/>
      <c r="AB28" s="145"/>
      <c r="AC28" s="757"/>
      <c r="AD28" s="161"/>
      <c r="AE28" s="757"/>
      <c r="AF28" s="161"/>
      <c r="AG28" s="757"/>
      <c r="AH28" s="151"/>
      <c r="AI28" s="758"/>
      <c r="AJ28" s="151"/>
      <c r="AK28" s="758"/>
      <c r="AL28" s="167"/>
      <c r="AM28" s="758"/>
      <c r="AN28" s="167"/>
      <c r="AO28" s="758"/>
      <c r="AP28" s="151"/>
      <c r="AQ28" s="758"/>
      <c r="AR28" s="167"/>
      <c r="AS28" s="103"/>
      <c r="AT28" s="596"/>
      <c r="AU28" s="615"/>
      <c r="AV28" s="374"/>
      <c r="AW28" s="543"/>
      <c r="AX28" s="374"/>
      <c r="AY28" s="543"/>
      <c r="AZ28" s="396"/>
      <c r="BA28" s="396"/>
      <c r="BB28" s="396"/>
      <c r="BC28" s="396"/>
      <c r="BD28" s="396"/>
      <c r="BE28" s="396"/>
      <c r="BF28" s="396"/>
      <c r="BG28" s="396"/>
      <c r="BH28" s="396"/>
      <c r="BI28" s="396"/>
      <c r="BJ28" s="396"/>
      <c r="BK28" s="396"/>
      <c r="BL28" s="396"/>
      <c r="BM28" s="396"/>
      <c r="BN28" s="396"/>
      <c r="BO28" s="396"/>
      <c r="BP28" s="396"/>
      <c r="BQ28" s="396"/>
      <c r="BR28" s="396"/>
      <c r="BS28" s="396"/>
      <c r="BT28" s="396"/>
      <c r="BU28" s="396"/>
      <c r="BV28" s="396"/>
      <c r="BW28" s="396"/>
      <c r="BX28" s="396"/>
      <c r="BY28" s="396"/>
      <c r="BZ28" s="396"/>
      <c r="CA28" s="543"/>
      <c r="CB28" s="396"/>
      <c r="CC28" s="396"/>
      <c r="CD28" s="396"/>
      <c r="CE28" s="396"/>
      <c r="CF28" s="396"/>
      <c r="CG28" s="543"/>
      <c r="CH28" s="396"/>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1" customHeight="1" x14ac:dyDescent="0.2">
      <c r="C29" s="94" t="s">
        <v>131</v>
      </c>
      <c r="D29" s="834" t="s">
        <v>132</v>
      </c>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5"/>
      <c r="AI29" s="835"/>
      <c r="AJ29" s="835"/>
      <c r="AK29" s="835"/>
      <c r="AL29" s="835"/>
      <c r="AM29" s="835"/>
      <c r="AN29" s="835"/>
      <c r="AO29" s="835"/>
      <c r="AP29" s="835"/>
      <c r="AQ29" s="835"/>
      <c r="AR29" s="837"/>
      <c r="AS29" s="103"/>
      <c r="AT29" s="594">
        <v>15</v>
      </c>
      <c r="AU29" s="595" t="s">
        <v>229</v>
      </c>
      <c r="AV29" s="374" t="s">
        <v>31</v>
      </c>
      <c r="AW29" s="358" t="str">
        <f>IF(OR(ISBLANK(F13),ISBLANK(F9),ISBLANK(F10)),"N/A",F13*1000/(F$9*F$10/100))</f>
        <v>N/A</v>
      </c>
      <c r="AX29" s="358"/>
      <c r="AY29" s="358" t="str">
        <f t="shared" ref="AY29:CG29" si="26">IF(OR(ISBLANK(H13),ISBLANK(H9),ISBLANK(H10)),"N/A",H13*1000/(H$9*H$10/100))</f>
        <v>N/A</v>
      </c>
      <c r="AZ29" s="358"/>
      <c r="BA29" s="358" t="str">
        <f t="shared" si="26"/>
        <v>N/A</v>
      </c>
      <c r="BB29" s="358"/>
      <c r="BC29" s="358" t="str">
        <f t="shared" si="26"/>
        <v>N/A</v>
      </c>
      <c r="BD29" s="358"/>
      <c r="BE29" s="358" t="str">
        <f t="shared" si="26"/>
        <v>N/A</v>
      </c>
      <c r="BF29" s="358"/>
      <c r="BG29" s="358" t="str">
        <f t="shared" si="26"/>
        <v>N/A</v>
      </c>
      <c r="BH29" s="358"/>
      <c r="BI29" s="358" t="str">
        <f t="shared" si="26"/>
        <v>N/A</v>
      </c>
      <c r="BJ29" s="358"/>
      <c r="BK29" s="358" t="str">
        <f t="shared" si="26"/>
        <v>N/A</v>
      </c>
      <c r="BL29" s="358"/>
      <c r="BM29" s="358" t="str">
        <f t="shared" si="26"/>
        <v>N/A</v>
      </c>
      <c r="BN29" s="358"/>
      <c r="BO29" s="358" t="str">
        <f t="shared" si="26"/>
        <v>N/A</v>
      </c>
      <c r="BP29" s="358"/>
      <c r="BQ29" s="358" t="str">
        <f t="shared" si="26"/>
        <v>N/A</v>
      </c>
      <c r="BR29" s="358"/>
      <c r="BS29" s="358" t="str">
        <f t="shared" si="26"/>
        <v>N/A</v>
      </c>
      <c r="BT29" s="358"/>
      <c r="BU29" s="358" t="str">
        <f t="shared" si="26"/>
        <v>N/A</v>
      </c>
      <c r="BV29" s="358"/>
      <c r="BW29" s="358" t="str">
        <f t="shared" si="26"/>
        <v>N/A</v>
      </c>
      <c r="BX29" s="358"/>
      <c r="BY29" s="358" t="str">
        <f t="shared" si="26"/>
        <v>N/A</v>
      </c>
      <c r="BZ29" s="358"/>
      <c r="CA29" s="358" t="str">
        <f t="shared" si="26"/>
        <v>N/A</v>
      </c>
      <c r="CB29" s="358"/>
      <c r="CC29" s="358" t="str">
        <f t="shared" si="26"/>
        <v>N/A</v>
      </c>
      <c r="CD29" s="358"/>
      <c r="CE29" s="358" t="str">
        <f t="shared" si="26"/>
        <v>N/A</v>
      </c>
      <c r="CF29" s="358"/>
      <c r="CG29" s="358" t="str">
        <f t="shared" si="26"/>
        <v>N/A</v>
      </c>
      <c r="CH29" s="358"/>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4.75" customHeight="1" x14ac:dyDescent="0.2">
      <c r="C30" s="96"/>
      <c r="D30" s="850"/>
      <c r="E30" s="875"/>
      <c r="F30" s="875"/>
      <c r="G30" s="875"/>
      <c r="H30" s="875"/>
      <c r="I30" s="875"/>
      <c r="J30" s="875"/>
      <c r="K30" s="875"/>
      <c r="L30" s="875"/>
      <c r="M30" s="875"/>
      <c r="N30" s="875"/>
      <c r="O30" s="875"/>
      <c r="P30" s="875"/>
      <c r="Q30" s="875"/>
      <c r="R30" s="875"/>
      <c r="S30" s="875"/>
      <c r="T30" s="875"/>
      <c r="U30" s="875"/>
      <c r="V30" s="875"/>
      <c r="W30" s="875"/>
      <c r="X30" s="875"/>
      <c r="Y30" s="875"/>
      <c r="Z30" s="875"/>
      <c r="AA30" s="875"/>
      <c r="AB30" s="875"/>
      <c r="AC30" s="875"/>
      <c r="AD30" s="875"/>
      <c r="AE30" s="875"/>
      <c r="AF30" s="875"/>
      <c r="AG30" s="875"/>
      <c r="AH30" s="875"/>
      <c r="AI30" s="875"/>
      <c r="AJ30" s="875"/>
      <c r="AK30" s="875"/>
      <c r="AL30" s="875"/>
      <c r="AM30" s="875"/>
      <c r="AN30" s="875"/>
      <c r="AO30" s="875"/>
      <c r="AP30" s="875"/>
      <c r="AQ30" s="875"/>
      <c r="AR30" s="876"/>
      <c r="AS30" s="103"/>
      <c r="AT30" s="597" t="s">
        <v>223</v>
      </c>
      <c r="AU30" s="614" t="s">
        <v>255</v>
      </c>
      <c r="AV30" s="356"/>
      <c r="AW30" s="359" t="str">
        <f>IF(AW29="N/A","N/A",IF(AW29&lt;100,"&lt;&gt;",IF(AW29&gt;1000,"&lt;&gt;","ok")))</f>
        <v>N/A</v>
      </c>
      <c r="AX30" s="359"/>
      <c r="AY30" s="359" t="str">
        <f t="shared" ref="AY30:CG30" si="27">IF(AY29="N/A","N/A",IF(AY29&lt;100,"&lt;&gt;",IF(AY29&gt;1000,"&lt;&gt;","ok")))</f>
        <v>N/A</v>
      </c>
      <c r="AZ30" s="359"/>
      <c r="BA30" s="359" t="str">
        <f t="shared" si="27"/>
        <v>N/A</v>
      </c>
      <c r="BB30" s="359"/>
      <c r="BC30" s="359" t="str">
        <f t="shared" si="27"/>
        <v>N/A</v>
      </c>
      <c r="BD30" s="359"/>
      <c r="BE30" s="359" t="str">
        <f t="shared" si="27"/>
        <v>N/A</v>
      </c>
      <c r="BF30" s="359"/>
      <c r="BG30" s="359" t="str">
        <f t="shared" si="27"/>
        <v>N/A</v>
      </c>
      <c r="BH30" s="359"/>
      <c r="BI30" s="359" t="str">
        <f t="shared" si="27"/>
        <v>N/A</v>
      </c>
      <c r="BJ30" s="359"/>
      <c r="BK30" s="359" t="str">
        <f t="shared" si="27"/>
        <v>N/A</v>
      </c>
      <c r="BL30" s="359"/>
      <c r="BM30" s="359" t="str">
        <f t="shared" si="27"/>
        <v>N/A</v>
      </c>
      <c r="BN30" s="359"/>
      <c r="BO30" s="359" t="str">
        <f t="shared" si="27"/>
        <v>N/A</v>
      </c>
      <c r="BP30" s="359"/>
      <c r="BQ30" s="359" t="str">
        <f t="shared" si="27"/>
        <v>N/A</v>
      </c>
      <c r="BR30" s="359"/>
      <c r="BS30" s="359" t="str">
        <f t="shared" si="27"/>
        <v>N/A</v>
      </c>
      <c r="BT30" s="359"/>
      <c r="BU30" s="359" t="str">
        <f t="shared" si="27"/>
        <v>N/A</v>
      </c>
      <c r="BV30" s="359"/>
      <c r="BW30" s="359" t="str">
        <f t="shared" si="27"/>
        <v>N/A</v>
      </c>
      <c r="BX30" s="359"/>
      <c r="BY30" s="359" t="str">
        <f t="shared" si="27"/>
        <v>N/A</v>
      </c>
      <c r="BZ30" s="359"/>
      <c r="CA30" s="359" t="str">
        <f t="shared" si="27"/>
        <v>N/A</v>
      </c>
      <c r="CB30" s="359"/>
      <c r="CC30" s="359" t="str">
        <f t="shared" si="27"/>
        <v>N/A</v>
      </c>
      <c r="CD30" s="359"/>
      <c r="CE30" s="359" t="str">
        <f t="shared" si="27"/>
        <v>N/A</v>
      </c>
      <c r="CF30" s="359"/>
      <c r="CG30" s="359" t="str">
        <f t="shared" si="27"/>
        <v>N/A</v>
      </c>
      <c r="CH30" s="359"/>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6.5" customHeight="1" x14ac:dyDescent="0.2">
      <c r="C31" s="97"/>
      <c r="D31" s="877"/>
      <c r="E31" s="878"/>
      <c r="F31" s="878"/>
      <c r="G31" s="878"/>
      <c r="H31" s="878"/>
      <c r="I31" s="878"/>
      <c r="J31" s="878"/>
      <c r="K31" s="878"/>
      <c r="L31" s="878"/>
      <c r="M31" s="878"/>
      <c r="N31" s="878"/>
      <c r="O31" s="878"/>
      <c r="P31" s="878"/>
      <c r="Q31" s="878"/>
      <c r="R31" s="878"/>
      <c r="S31" s="878"/>
      <c r="T31" s="878"/>
      <c r="U31" s="878"/>
      <c r="V31" s="878"/>
      <c r="W31" s="878"/>
      <c r="X31" s="878"/>
      <c r="Y31" s="878"/>
      <c r="Z31" s="878"/>
      <c r="AA31" s="878"/>
      <c r="AB31" s="878"/>
      <c r="AC31" s="878"/>
      <c r="AD31" s="878"/>
      <c r="AE31" s="878"/>
      <c r="AF31" s="878"/>
      <c r="AG31" s="878"/>
      <c r="AH31" s="878"/>
      <c r="AI31" s="878"/>
      <c r="AJ31" s="878"/>
      <c r="AK31" s="878"/>
      <c r="AL31" s="878"/>
      <c r="AM31" s="878"/>
      <c r="AN31" s="878"/>
      <c r="AO31" s="878"/>
      <c r="AP31" s="878"/>
      <c r="AQ31" s="878"/>
      <c r="AR31" s="879"/>
      <c r="AS31" s="103"/>
      <c r="AT31" s="479" t="s">
        <v>211</v>
      </c>
      <c r="AU31" s="607" t="s">
        <v>212</v>
      </c>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329"/>
      <c r="BZ31" s="329"/>
      <c r="CA31" s="329"/>
      <c r="CB31" s="329"/>
      <c r="CC31" s="540"/>
      <c r="CD31" s="540"/>
      <c r="CE31" s="329"/>
      <c r="CF31" s="329"/>
      <c r="CG31" s="329"/>
      <c r="CH31" s="329"/>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6.5" customHeight="1" x14ac:dyDescent="0.2">
      <c r="C32" s="97"/>
      <c r="D32" s="877"/>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878"/>
      <c r="AM32" s="878"/>
      <c r="AN32" s="878"/>
      <c r="AO32" s="878"/>
      <c r="AP32" s="878"/>
      <c r="AQ32" s="878"/>
      <c r="AR32" s="879"/>
      <c r="AS32" s="103"/>
      <c r="AT32" s="479" t="s">
        <v>213</v>
      </c>
      <c r="AU32" s="607" t="s">
        <v>214</v>
      </c>
      <c r="AV32" s="517"/>
      <c r="AW32" s="517"/>
      <c r="AX32" s="517"/>
      <c r="AY32" s="517"/>
      <c r="AZ32" s="517"/>
      <c r="BA32" s="517"/>
      <c r="BB32" s="517"/>
      <c r="BC32" s="517"/>
      <c r="BD32" s="517"/>
      <c r="BE32" s="517"/>
      <c r="BF32" s="517"/>
      <c r="BG32" s="517"/>
      <c r="BH32" s="517"/>
      <c r="BI32" s="517"/>
      <c r="BJ32" s="517"/>
      <c r="BK32" s="517"/>
      <c r="BL32" s="517"/>
      <c r="BM32" s="517"/>
      <c r="BN32" s="517"/>
      <c r="BO32" s="517"/>
      <c r="BP32" s="517"/>
      <c r="BQ32" s="517"/>
      <c r="BR32" s="517"/>
      <c r="BS32" s="517"/>
      <c r="BT32" s="517"/>
      <c r="BU32" s="517"/>
      <c r="BV32" s="517"/>
      <c r="BW32" s="517"/>
      <c r="BX32" s="517"/>
      <c r="BY32" s="329"/>
      <c r="BZ32" s="329"/>
      <c r="CA32" s="329"/>
      <c r="CB32" s="329"/>
      <c r="CC32" s="517"/>
      <c r="CD32" s="517"/>
      <c r="CE32" s="329"/>
      <c r="CF32" s="329"/>
      <c r="CG32" s="329"/>
      <c r="CH32" s="329"/>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3:256" ht="16.5" customHeight="1" x14ac:dyDescent="0.2">
      <c r="C33" s="97"/>
      <c r="D33" s="877"/>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9"/>
      <c r="AS33" s="103"/>
      <c r="AT33" s="481" t="s">
        <v>215</v>
      </c>
      <c r="AU33" s="607" t="s">
        <v>216</v>
      </c>
      <c r="AV33" s="517"/>
      <c r="AW33" s="517"/>
      <c r="AX33" s="517"/>
      <c r="AY33" s="517"/>
      <c r="AZ33" s="517"/>
      <c r="BA33" s="517"/>
      <c r="BB33" s="517"/>
      <c r="BC33" s="517"/>
      <c r="BD33" s="517"/>
      <c r="BE33" s="517"/>
      <c r="BF33" s="517"/>
      <c r="BG33" s="517"/>
      <c r="BH33" s="517"/>
      <c r="BI33" s="517"/>
      <c r="BJ33" s="517"/>
      <c r="BK33" s="517"/>
      <c r="BL33" s="517"/>
      <c r="BM33" s="517"/>
      <c r="BN33" s="517"/>
      <c r="BO33" s="517"/>
      <c r="BP33" s="517"/>
      <c r="BQ33" s="517"/>
      <c r="BR33" s="517"/>
      <c r="BS33" s="517"/>
      <c r="BT33" s="517"/>
      <c r="BU33" s="517"/>
      <c r="BV33" s="517"/>
      <c r="BW33" s="517"/>
      <c r="BX33" s="517"/>
      <c r="BY33" s="329"/>
      <c r="BZ33" s="329"/>
      <c r="CA33" s="329"/>
      <c r="CB33" s="329"/>
      <c r="CC33" s="517"/>
      <c r="CD33" s="517"/>
      <c r="CE33" s="329"/>
      <c r="CF33" s="329"/>
      <c r="CG33" s="329"/>
      <c r="CH33" s="329"/>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3:256" ht="16.5" customHeight="1" x14ac:dyDescent="0.2">
      <c r="C34" s="97"/>
      <c r="D34" s="877"/>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878"/>
      <c r="AG34" s="878"/>
      <c r="AH34" s="878"/>
      <c r="AI34" s="878"/>
      <c r="AJ34" s="878"/>
      <c r="AK34" s="878"/>
      <c r="AL34" s="878"/>
      <c r="AM34" s="878"/>
      <c r="AN34" s="878"/>
      <c r="AO34" s="878"/>
      <c r="AP34" s="878"/>
      <c r="AQ34" s="878"/>
      <c r="AR34" s="879"/>
      <c r="AS34" s="103"/>
      <c r="AT34" s="481"/>
      <c r="AU34" s="607"/>
      <c r="AV34" s="517"/>
      <c r="AW34" s="517"/>
      <c r="AX34" s="517"/>
      <c r="AY34" s="517"/>
      <c r="AZ34" s="517"/>
      <c r="BA34" s="517"/>
      <c r="BB34" s="517"/>
      <c r="BC34" s="517"/>
      <c r="BD34" s="517"/>
      <c r="BE34" s="517"/>
      <c r="BF34" s="517"/>
      <c r="BG34" s="517"/>
      <c r="BH34" s="517"/>
      <c r="BI34" s="517"/>
      <c r="BJ34" s="517"/>
      <c r="BK34" s="517"/>
      <c r="BL34" s="517"/>
      <c r="BM34" s="517"/>
      <c r="BN34" s="517"/>
      <c r="BO34" s="517"/>
      <c r="BP34" s="517"/>
      <c r="BQ34" s="517"/>
      <c r="BR34" s="517"/>
      <c r="BS34" s="517"/>
      <c r="BT34" s="517"/>
      <c r="BU34" s="517"/>
      <c r="BV34" s="517"/>
      <c r="BW34" s="517"/>
      <c r="BX34" s="517"/>
      <c r="BY34" s="329"/>
      <c r="BZ34" s="329"/>
      <c r="CA34" s="329"/>
      <c r="CB34" s="329"/>
      <c r="CC34" s="517"/>
      <c r="CD34" s="517"/>
      <c r="CE34" s="329"/>
      <c r="CF34" s="329"/>
      <c r="CG34" s="329"/>
      <c r="CH34" s="329"/>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3:256" ht="16.5" customHeight="1" x14ac:dyDescent="0.2">
      <c r="C35" s="97"/>
      <c r="D35" s="877"/>
      <c r="E35" s="878"/>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878"/>
      <c r="AQ35" s="878"/>
      <c r="AR35" s="879"/>
      <c r="AS35" s="103"/>
      <c r="AT35" s="866"/>
      <c r="AU35" s="866"/>
      <c r="AV35" s="866"/>
      <c r="AW35" s="866"/>
      <c r="AX35" s="866"/>
      <c r="AY35" s="866"/>
      <c r="AZ35" s="866"/>
      <c r="BA35" s="866"/>
      <c r="BB35" s="866"/>
      <c r="BC35" s="866"/>
      <c r="BD35" s="866"/>
      <c r="BE35" s="866"/>
      <c r="BF35" s="866"/>
      <c r="BG35" s="866"/>
      <c r="BH35" s="866"/>
      <c r="BI35" s="866"/>
      <c r="BJ35" s="866"/>
      <c r="BK35" s="866"/>
      <c r="BL35" s="866"/>
      <c r="BM35" s="866"/>
      <c r="BN35" s="866"/>
      <c r="BO35" s="866"/>
      <c r="BP35" s="866"/>
      <c r="BQ35" s="866"/>
      <c r="BR35" s="866"/>
      <c r="BS35" s="866"/>
      <c r="BT35" s="866"/>
      <c r="BU35" s="866"/>
      <c r="BV35" s="866"/>
      <c r="BW35" s="866"/>
      <c r="BX35" s="866"/>
      <c r="BY35" s="329"/>
      <c r="BZ35" s="329"/>
      <c r="CA35" s="329"/>
      <c r="CB35" s="329"/>
      <c r="CC35" s="329"/>
      <c r="CD35" s="329"/>
      <c r="CE35" s="329"/>
      <c r="CF35" s="329"/>
      <c r="CG35" s="329"/>
      <c r="CH35" s="329"/>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3:256" ht="16.5" customHeight="1" x14ac:dyDescent="0.2">
      <c r="C36" s="97"/>
      <c r="D36" s="877"/>
      <c r="E36" s="878"/>
      <c r="F36" s="878"/>
      <c r="G36" s="878"/>
      <c r="H36" s="878"/>
      <c r="I36" s="878"/>
      <c r="J36" s="878"/>
      <c r="K36" s="878"/>
      <c r="L36" s="878"/>
      <c r="M36" s="878"/>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8"/>
      <c r="AO36" s="878"/>
      <c r="AP36" s="878"/>
      <c r="AQ36" s="878"/>
      <c r="AR36" s="879"/>
      <c r="AS36" s="103"/>
      <c r="AT36" s="866"/>
      <c r="AU36" s="866"/>
      <c r="AV36" s="866"/>
      <c r="AW36" s="866"/>
      <c r="AX36" s="866"/>
      <c r="AY36" s="866"/>
      <c r="AZ36" s="866"/>
      <c r="BA36" s="866"/>
      <c r="BB36" s="866"/>
      <c r="BC36" s="866"/>
      <c r="BD36" s="866"/>
      <c r="BE36" s="866"/>
      <c r="BF36" s="866"/>
      <c r="BG36" s="866"/>
      <c r="BH36" s="866"/>
      <c r="BI36" s="866"/>
      <c r="BJ36" s="866"/>
      <c r="BK36" s="866"/>
      <c r="BL36" s="866"/>
      <c r="BM36" s="866"/>
      <c r="BN36" s="866"/>
      <c r="BO36" s="866"/>
      <c r="BP36" s="866"/>
      <c r="BQ36" s="866"/>
      <c r="BR36" s="866"/>
      <c r="BS36" s="866"/>
      <c r="BT36" s="866"/>
      <c r="BU36" s="866"/>
      <c r="BV36" s="866"/>
      <c r="BW36" s="866"/>
      <c r="BX36" s="866"/>
      <c r="BY36" s="329"/>
      <c r="BZ36" s="329"/>
      <c r="CA36" s="329"/>
      <c r="CB36" s="329"/>
      <c r="CC36" s="329"/>
      <c r="CD36" s="329"/>
      <c r="CE36" s="329"/>
      <c r="CF36" s="329"/>
      <c r="CG36" s="329"/>
      <c r="CH36" s="329"/>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3:256" ht="16.5" customHeight="1" x14ac:dyDescent="0.2">
      <c r="C37" s="97"/>
      <c r="D37" s="877"/>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8"/>
      <c r="AL37" s="878"/>
      <c r="AM37" s="878"/>
      <c r="AN37" s="878"/>
      <c r="AO37" s="878"/>
      <c r="AP37" s="878"/>
      <c r="AQ37" s="878"/>
      <c r="AR37" s="879"/>
      <c r="AS37" s="103"/>
      <c r="AT37" s="866"/>
      <c r="AU37" s="866"/>
      <c r="AV37" s="866"/>
      <c r="AW37" s="866"/>
      <c r="AX37" s="866"/>
      <c r="AY37" s="866"/>
      <c r="AZ37" s="866"/>
      <c r="BA37" s="866"/>
      <c r="BB37" s="866"/>
      <c r="BC37" s="866"/>
      <c r="BD37" s="866"/>
      <c r="BE37" s="866"/>
      <c r="BF37" s="866"/>
      <c r="BG37" s="866"/>
      <c r="BH37" s="866"/>
      <c r="BI37" s="866"/>
      <c r="BJ37" s="866"/>
      <c r="BK37" s="866"/>
      <c r="BL37" s="866"/>
      <c r="BM37" s="866"/>
      <c r="BN37" s="866"/>
      <c r="BO37" s="866"/>
      <c r="BP37" s="866"/>
      <c r="BQ37" s="866"/>
      <c r="BR37" s="866"/>
      <c r="BS37" s="866"/>
      <c r="BT37" s="866"/>
      <c r="BU37" s="866"/>
      <c r="BV37" s="866"/>
      <c r="BW37" s="866"/>
      <c r="BX37" s="866"/>
      <c r="BY37" s="329"/>
      <c r="BZ37" s="329"/>
      <c r="CA37" s="329"/>
      <c r="CB37" s="329"/>
      <c r="CC37" s="329"/>
      <c r="CD37" s="329"/>
      <c r="CE37" s="329"/>
      <c r="CF37" s="329"/>
      <c r="CG37" s="329"/>
      <c r="CH37" s="329"/>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3:256" ht="16.5" customHeight="1" x14ac:dyDescent="0.2">
      <c r="C38" s="97"/>
      <c r="D38" s="877"/>
      <c r="E38" s="878"/>
      <c r="F38" s="878"/>
      <c r="G38" s="878"/>
      <c r="H38" s="878"/>
      <c r="I38" s="878"/>
      <c r="J38" s="878"/>
      <c r="K38" s="878"/>
      <c r="L38" s="878"/>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8"/>
      <c r="AJ38" s="878"/>
      <c r="AK38" s="878"/>
      <c r="AL38" s="878"/>
      <c r="AM38" s="878"/>
      <c r="AN38" s="878"/>
      <c r="AO38" s="878"/>
      <c r="AP38" s="878"/>
      <c r="AQ38" s="878"/>
      <c r="AR38" s="879"/>
      <c r="AS38" s="103"/>
      <c r="AT38" s="866"/>
      <c r="AU38" s="866"/>
      <c r="AV38" s="866"/>
      <c r="AW38" s="866"/>
      <c r="AX38" s="866"/>
      <c r="AY38" s="866"/>
      <c r="AZ38" s="866"/>
      <c r="BA38" s="866"/>
      <c r="BB38" s="866"/>
      <c r="BC38" s="866"/>
      <c r="BD38" s="866"/>
      <c r="BE38" s="866"/>
      <c r="BF38" s="866"/>
      <c r="BG38" s="866"/>
      <c r="BH38" s="866"/>
      <c r="BI38" s="866"/>
      <c r="BJ38" s="866"/>
      <c r="BK38" s="866"/>
      <c r="BL38" s="866"/>
      <c r="BM38" s="866"/>
      <c r="BN38" s="866"/>
      <c r="BO38" s="866"/>
      <c r="BP38" s="866"/>
      <c r="BQ38" s="866"/>
      <c r="BR38" s="866"/>
      <c r="BS38" s="866"/>
      <c r="BT38" s="866"/>
      <c r="BU38" s="866"/>
      <c r="BV38" s="866"/>
      <c r="BW38" s="866"/>
      <c r="BX38" s="866"/>
      <c r="BY38" s="329"/>
      <c r="BZ38" s="329"/>
      <c r="CA38" s="329"/>
      <c r="CB38" s="329"/>
      <c r="CC38" s="329"/>
      <c r="CD38" s="329"/>
      <c r="CE38" s="329"/>
      <c r="CF38" s="329"/>
      <c r="CG38" s="329"/>
      <c r="CH38" s="329"/>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3:256" ht="16.5" customHeight="1" x14ac:dyDescent="0.2">
      <c r="C39" s="97"/>
      <c r="D39" s="877"/>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878"/>
      <c r="AM39" s="878"/>
      <c r="AN39" s="878"/>
      <c r="AO39" s="878"/>
      <c r="AP39" s="878"/>
      <c r="AQ39" s="878"/>
      <c r="AR39" s="879"/>
      <c r="AS39" s="103"/>
      <c r="AT39" s="866"/>
      <c r="AU39" s="866"/>
      <c r="AV39" s="866"/>
      <c r="AW39" s="866"/>
      <c r="AX39" s="866"/>
      <c r="AY39" s="866"/>
      <c r="AZ39" s="866"/>
      <c r="BA39" s="866"/>
      <c r="BB39" s="866"/>
      <c r="BC39" s="866"/>
      <c r="BD39" s="866"/>
      <c r="BE39" s="866"/>
      <c r="BF39" s="866"/>
      <c r="BG39" s="866"/>
      <c r="BH39" s="866"/>
      <c r="BI39" s="866"/>
      <c r="BJ39" s="866"/>
      <c r="BK39" s="866"/>
      <c r="BL39" s="866"/>
      <c r="BM39" s="866"/>
      <c r="BN39" s="866"/>
      <c r="BO39" s="866"/>
      <c r="BP39" s="866"/>
      <c r="BQ39" s="866"/>
      <c r="BR39" s="866"/>
      <c r="BS39" s="866"/>
      <c r="BT39" s="866"/>
      <c r="BU39" s="866"/>
      <c r="BV39" s="866"/>
      <c r="BW39" s="866"/>
      <c r="BX39" s="866"/>
      <c r="BY39" s="329"/>
      <c r="BZ39" s="329"/>
      <c r="CA39" s="329"/>
      <c r="CB39" s="329"/>
      <c r="CC39" s="329"/>
      <c r="CD39" s="329"/>
      <c r="CE39" s="329"/>
      <c r="CF39" s="329"/>
      <c r="CG39" s="329"/>
      <c r="CH39" s="32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3:256" ht="16.5" customHeight="1" x14ac:dyDescent="0.2">
      <c r="C40" s="97"/>
      <c r="D40" s="877"/>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878"/>
      <c r="AC40" s="878"/>
      <c r="AD40" s="878"/>
      <c r="AE40" s="878"/>
      <c r="AF40" s="878"/>
      <c r="AG40" s="878"/>
      <c r="AH40" s="878"/>
      <c r="AI40" s="878"/>
      <c r="AJ40" s="878"/>
      <c r="AK40" s="878"/>
      <c r="AL40" s="878"/>
      <c r="AM40" s="878"/>
      <c r="AN40" s="878"/>
      <c r="AO40" s="878"/>
      <c r="AP40" s="878"/>
      <c r="AQ40" s="878"/>
      <c r="AR40" s="879"/>
      <c r="AS40" s="103"/>
      <c r="AT40" s="866"/>
      <c r="AU40" s="866"/>
      <c r="AV40" s="866"/>
      <c r="AW40" s="866"/>
      <c r="AX40" s="866"/>
      <c r="AY40" s="866"/>
      <c r="AZ40" s="866"/>
      <c r="BA40" s="866"/>
      <c r="BB40" s="866"/>
      <c r="BC40" s="866"/>
      <c r="BD40" s="866"/>
      <c r="BE40" s="866"/>
      <c r="BF40" s="866"/>
      <c r="BG40" s="866"/>
      <c r="BH40" s="866"/>
      <c r="BI40" s="866"/>
      <c r="BJ40" s="866"/>
      <c r="BK40" s="866"/>
      <c r="BL40" s="866"/>
      <c r="BM40" s="866"/>
      <c r="BN40" s="866"/>
      <c r="BO40" s="866"/>
      <c r="BP40" s="866"/>
      <c r="BQ40" s="866"/>
      <c r="BR40" s="866"/>
      <c r="BS40" s="866"/>
      <c r="BT40" s="866"/>
      <c r="BU40" s="866"/>
      <c r="BV40" s="866"/>
      <c r="BW40" s="866"/>
      <c r="BX40" s="866"/>
      <c r="BY40" s="329"/>
      <c r="BZ40" s="329"/>
      <c r="CA40" s="329"/>
      <c r="CB40" s="329"/>
      <c r="CC40" s="329"/>
      <c r="CD40" s="329"/>
      <c r="CE40" s="329"/>
      <c r="CF40" s="329"/>
      <c r="CG40" s="329"/>
      <c r="CH40" s="329"/>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3:256" ht="16.5" customHeight="1" x14ac:dyDescent="0.2">
      <c r="C41" s="97"/>
      <c r="D41" s="877"/>
      <c r="E41" s="878"/>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9"/>
      <c r="AS41" s="103"/>
      <c r="AT41" s="866"/>
      <c r="AU41" s="866"/>
      <c r="AV41" s="866"/>
      <c r="AW41" s="866"/>
      <c r="AX41" s="866"/>
      <c r="AY41" s="866"/>
      <c r="AZ41" s="866"/>
      <c r="BA41" s="866"/>
      <c r="BB41" s="866"/>
      <c r="BC41" s="866"/>
      <c r="BD41" s="866"/>
      <c r="BE41" s="866"/>
      <c r="BF41" s="866"/>
      <c r="BG41" s="866"/>
      <c r="BH41" s="866"/>
      <c r="BI41" s="866"/>
      <c r="BJ41" s="866"/>
      <c r="BK41" s="866"/>
      <c r="BL41" s="866"/>
      <c r="BM41" s="866"/>
      <c r="BN41" s="866"/>
      <c r="BO41" s="866"/>
      <c r="BP41" s="866"/>
      <c r="BQ41" s="866"/>
      <c r="BR41" s="866"/>
      <c r="BS41" s="866"/>
      <c r="BT41" s="866"/>
      <c r="BU41" s="866"/>
      <c r="BV41" s="866"/>
      <c r="BW41" s="866"/>
      <c r="BX41" s="866"/>
      <c r="BY41" s="329"/>
      <c r="BZ41" s="329"/>
      <c r="CA41" s="329"/>
      <c r="CB41" s="329"/>
      <c r="CC41" s="329"/>
      <c r="CD41" s="329"/>
      <c r="CE41" s="329"/>
      <c r="CF41" s="329"/>
      <c r="CG41" s="329"/>
      <c r="CH41" s="329"/>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3:256" ht="16.5" customHeight="1" x14ac:dyDescent="0.2">
      <c r="C42" s="97"/>
      <c r="D42" s="877"/>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878"/>
      <c r="AL42" s="878"/>
      <c r="AM42" s="878"/>
      <c r="AN42" s="878"/>
      <c r="AO42" s="878"/>
      <c r="AP42" s="878"/>
      <c r="AQ42" s="878"/>
      <c r="AR42" s="879"/>
      <c r="AS42" s="103"/>
      <c r="AT42" s="866"/>
      <c r="AU42" s="866"/>
      <c r="AV42" s="866"/>
      <c r="AW42" s="866"/>
      <c r="AX42" s="866"/>
      <c r="AY42" s="866"/>
      <c r="AZ42" s="866"/>
      <c r="BA42" s="866"/>
      <c r="BB42" s="866"/>
      <c r="BC42" s="866"/>
      <c r="BD42" s="866"/>
      <c r="BE42" s="866"/>
      <c r="BF42" s="866"/>
      <c r="BG42" s="866"/>
      <c r="BH42" s="866"/>
      <c r="BI42" s="866"/>
      <c r="BJ42" s="866"/>
      <c r="BK42" s="866"/>
      <c r="BL42" s="866"/>
      <c r="BM42" s="866"/>
      <c r="BN42" s="866"/>
      <c r="BO42" s="866"/>
      <c r="BP42" s="866"/>
      <c r="BQ42" s="866"/>
      <c r="BR42" s="866"/>
      <c r="BS42" s="866"/>
      <c r="BT42" s="866"/>
      <c r="BU42" s="866"/>
      <c r="BV42" s="866"/>
      <c r="BW42" s="866"/>
      <c r="BX42" s="866"/>
      <c r="BY42" s="329"/>
      <c r="BZ42" s="329"/>
      <c r="CA42" s="329"/>
      <c r="CB42" s="329"/>
      <c r="CC42" s="329"/>
      <c r="CD42" s="329"/>
      <c r="CE42" s="329"/>
      <c r="CF42" s="329"/>
      <c r="CG42" s="329"/>
      <c r="CH42" s="329"/>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3:256" ht="16.5" customHeight="1" x14ac:dyDescent="0.2">
      <c r="C43" s="97"/>
      <c r="D43" s="877"/>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8"/>
      <c r="AD43" s="878"/>
      <c r="AE43" s="878"/>
      <c r="AF43" s="878"/>
      <c r="AG43" s="878"/>
      <c r="AH43" s="878"/>
      <c r="AI43" s="878"/>
      <c r="AJ43" s="878"/>
      <c r="AK43" s="878"/>
      <c r="AL43" s="878"/>
      <c r="AM43" s="878"/>
      <c r="AN43" s="878"/>
      <c r="AO43" s="878"/>
      <c r="AP43" s="878"/>
      <c r="AQ43" s="878"/>
      <c r="AR43" s="879"/>
      <c r="AS43" s="103"/>
      <c r="AT43" s="866"/>
      <c r="AU43" s="866"/>
      <c r="AV43" s="866"/>
      <c r="AW43" s="866"/>
      <c r="AX43" s="866"/>
      <c r="AY43" s="866"/>
      <c r="AZ43" s="866"/>
      <c r="BA43" s="866"/>
      <c r="BB43" s="866"/>
      <c r="BC43" s="866"/>
      <c r="BD43" s="866"/>
      <c r="BE43" s="866"/>
      <c r="BF43" s="866"/>
      <c r="BG43" s="866"/>
      <c r="BH43" s="866"/>
      <c r="BI43" s="866"/>
      <c r="BJ43" s="866"/>
      <c r="BK43" s="866"/>
      <c r="BL43" s="866"/>
      <c r="BM43" s="866"/>
      <c r="BN43" s="866"/>
      <c r="BO43" s="866"/>
      <c r="BP43" s="866"/>
      <c r="BQ43" s="866"/>
      <c r="BR43" s="866"/>
      <c r="BS43" s="866"/>
      <c r="BT43" s="866"/>
      <c r="BU43" s="866"/>
      <c r="BV43" s="866"/>
      <c r="BW43" s="866"/>
      <c r="BX43" s="866"/>
      <c r="BY43" s="329"/>
      <c r="BZ43" s="329"/>
      <c r="CA43" s="329"/>
      <c r="CB43" s="329"/>
      <c r="CC43" s="329"/>
      <c r="CD43" s="329"/>
      <c r="CE43" s="329"/>
      <c r="CF43" s="329"/>
      <c r="CG43" s="329"/>
      <c r="CH43" s="329"/>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3:256" ht="16.5" customHeight="1" x14ac:dyDescent="0.2">
      <c r="C44" s="97"/>
      <c r="D44" s="877"/>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c r="AD44" s="878"/>
      <c r="AE44" s="878"/>
      <c r="AF44" s="878"/>
      <c r="AG44" s="878"/>
      <c r="AH44" s="878"/>
      <c r="AI44" s="878"/>
      <c r="AJ44" s="878"/>
      <c r="AK44" s="878"/>
      <c r="AL44" s="878"/>
      <c r="AM44" s="878"/>
      <c r="AN44" s="878"/>
      <c r="AO44" s="878"/>
      <c r="AP44" s="878"/>
      <c r="AQ44" s="878"/>
      <c r="AR44" s="879"/>
      <c r="AS44" s="103"/>
      <c r="AT44" s="866"/>
      <c r="AU44" s="866"/>
      <c r="AV44" s="866"/>
      <c r="AW44" s="866"/>
      <c r="AX44" s="866"/>
      <c r="AY44" s="866"/>
      <c r="AZ44" s="866"/>
      <c r="BA44" s="866"/>
      <c r="BB44" s="866"/>
      <c r="BC44" s="866"/>
      <c r="BD44" s="866"/>
      <c r="BE44" s="866"/>
      <c r="BF44" s="866"/>
      <c r="BG44" s="866"/>
      <c r="BH44" s="866"/>
      <c r="BI44" s="866"/>
      <c r="BJ44" s="866"/>
      <c r="BK44" s="866"/>
      <c r="BL44" s="866"/>
      <c r="BM44" s="866"/>
      <c r="BN44" s="866"/>
      <c r="BO44" s="866"/>
      <c r="BP44" s="866"/>
      <c r="BQ44" s="866"/>
      <c r="BR44" s="866"/>
      <c r="BS44" s="866"/>
      <c r="BT44" s="866"/>
      <c r="BU44" s="866"/>
      <c r="BV44" s="866"/>
      <c r="BW44" s="866"/>
      <c r="BX44" s="866"/>
      <c r="BY44" s="329"/>
      <c r="BZ44" s="329"/>
      <c r="CA44" s="329"/>
      <c r="CB44" s="329"/>
      <c r="CC44" s="329"/>
      <c r="CD44" s="329"/>
      <c r="CE44" s="329"/>
      <c r="CF44" s="329"/>
      <c r="CG44" s="329"/>
      <c r="CH44" s="329"/>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3:256" ht="16.5" customHeight="1" x14ac:dyDescent="0.2">
      <c r="C45" s="97"/>
      <c r="D45" s="877"/>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c r="AI45" s="878"/>
      <c r="AJ45" s="878"/>
      <c r="AK45" s="878"/>
      <c r="AL45" s="878"/>
      <c r="AM45" s="878"/>
      <c r="AN45" s="878"/>
      <c r="AO45" s="878"/>
      <c r="AP45" s="878"/>
      <c r="AQ45" s="878"/>
      <c r="AR45" s="879"/>
      <c r="AS45" s="103"/>
      <c r="AT45" s="866"/>
      <c r="AU45" s="866"/>
      <c r="AV45" s="866"/>
      <c r="AW45" s="866"/>
      <c r="AX45" s="866"/>
      <c r="AY45" s="866"/>
      <c r="AZ45" s="866"/>
      <c r="BA45" s="866"/>
      <c r="BB45" s="866"/>
      <c r="BC45" s="866"/>
      <c r="BD45" s="866"/>
      <c r="BE45" s="866"/>
      <c r="BF45" s="866"/>
      <c r="BG45" s="866"/>
      <c r="BH45" s="866"/>
      <c r="BI45" s="866"/>
      <c r="BJ45" s="866"/>
      <c r="BK45" s="866"/>
      <c r="BL45" s="866"/>
      <c r="BM45" s="866"/>
      <c r="BN45" s="866"/>
      <c r="BO45" s="866"/>
      <c r="BP45" s="866"/>
      <c r="BQ45" s="866"/>
      <c r="BR45" s="866"/>
      <c r="BS45" s="866"/>
      <c r="BT45" s="866"/>
      <c r="BU45" s="866"/>
      <c r="BV45" s="866"/>
      <c r="BW45" s="866"/>
      <c r="BX45" s="866"/>
      <c r="BY45" s="329"/>
      <c r="BZ45" s="329"/>
      <c r="CA45" s="329"/>
      <c r="CB45" s="329"/>
      <c r="CC45" s="329"/>
      <c r="CD45" s="329"/>
      <c r="CE45" s="329"/>
      <c r="CF45" s="329"/>
      <c r="CG45" s="329"/>
      <c r="CH45" s="329"/>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3:256" ht="16.5" customHeight="1" x14ac:dyDescent="0.2">
      <c r="C46" s="97"/>
      <c r="D46" s="877"/>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c r="AE46" s="878"/>
      <c r="AF46" s="878"/>
      <c r="AG46" s="878"/>
      <c r="AH46" s="878"/>
      <c r="AI46" s="878"/>
      <c r="AJ46" s="878"/>
      <c r="AK46" s="878"/>
      <c r="AL46" s="878"/>
      <c r="AM46" s="878"/>
      <c r="AN46" s="878"/>
      <c r="AO46" s="878"/>
      <c r="AP46" s="878"/>
      <c r="AQ46" s="878"/>
      <c r="AR46" s="879"/>
      <c r="AS46" s="103"/>
      <c r="AT46" s="866"/>
      <c r="AU46" s="866"/>
      <c r="AV46" s="866"/>
      <c r="AW46" s="866"/>
      <c r="AX46" s="866"/>
      <c r="AY46" s="866"/>
      <c r="AZ46" s="866"/>
      <c r="BA46" s="866"/>
      <c r="BB46" s="866"/>
      <c r="BC46" s="866"/>
      <c r="BD46" s="866"/>
      <c r="BE46" s="866"/>
      <c r="BF46" s="866"/>
      <c r="BG46" s="866"/>
      <c r="BH46" s="866"/>
      <c r="BI46" s="866"/>
      <c r="BJ46" s="866"/>
      <c r="BK46" s="866"/>
      <c r="BL46" s="866"/>
      <c r="BM46" s="866"/>
      <c r="BN46" s="866"/>
      <c r="BO46" s="866"/>
      <c r="BP46" s="866"/>
      <c r="BQ46" s="866"/>
      <c r="BR46" s="866"/>
      <c r="BS46" s="866"/>
      <c r="BT46" s="866"/>
      <c r="BU46" s="866"/>
      <c r="BV46" s="866"/>
      <c r="BW46" s="866"/>
      <c r="BX46" s="866"/>
      <c r="BY46" s="329"/>
      <c r="BZ46" s="329"/>
      <c r="CA46" s="329"/>
      <c r="CB46" s="329"/>
      <c r="CC46" s="329"/>
      <c r="CD46" s="329"/>
      <c r="CE46" s="329"/>
      <c r="CF46" s="329"/>
      <c r="CG46" s="329"/>
      <c r="CH46" s="329"/>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3:256" ht="16.5" customHeight="1" x14ac:dyDescent="0.2">
      <c r="C47" s="97"/>
      <c r="D47" s="877"/>
      <c r="E47" s="878"/>
      <c r="F47" s="878"/>
      <c r="G47" s="878"/>
      <c r="H47" s="878"/>
      <c r="I47" s="878"/>
      <c r="J47" s="878"/>
      <c r="K47" s="878"/>
      <c r="L47" s="878"/>
      <c r="M47" s="878"/>
      <c r="N47" s="878"/>
      <c r="O47" s="878"/>
      <c r="P47" s="878"/>
      <c r="Q47" s="878"/>
      <c r="R47" s="878"/>
      <c r="S47" s="878"/>
      <c r="T47" s="878"/>
      <c r="U47" s="878"/>
      <c r="V47" s="878"/>
      <c r="W47" s="878"/>
      <c r="X47" s="878"/>
      <c r="Y47" s="878"/>
      <c r="Z47" s="878"/>
      <c r="AA47" s="878"/>
      <c r="AB47" s="878"/>
      <c r="AC47" s="878"/>
      <c r="AD47" s="878"/>
      <c r="AE47" s="878"/>
      <c r="AF47" s="878"/>
      <c r="AG47" s="878"/>
      <c r="AH47" s="878"/>
      <c r="AI47" s="878"/>
      <c r="AJ47" s="878"/>
      <c r="AK47" s="878"/>
      <c r="AL47" s="878"/>
      <c r="AM47" s="878"/>
      <c r="AN47" s="878"/>
      <c r="AO47" s="878"/>
      <c r="AP47" s="878"/>
      <c r="AQ47" s="878"/>
      <c r="AR47" s="879"/>
      <c r="AS47" s="103"/>
      <c r="AT47" s="866"/>
      <c r="AU47" s="866"/>
      <c r="AV47" s="866"/>
      <c r="AW47" s="866"/>
      <c r="AX47" s="866"/>
      <c r="AY47" s="866"/>
      <c r="AZ47" s="866"/>
      <c r="BA47" s="866"/>
      <c r="BB47" s="866"/>
      <c r="BC47" s="866"/>
      <c r="BD47" s="866"/>
      <c r="BE47" s="866"/>
      <c r="BF47" s="866"/>
      <c r="BG47" s="866"/>
      <c r="BH47" s="866"/>
      <c r="BI47" s="866"/>
      <c r="BJ47" s="866"/>
      <c r="BK47" s="866"/>
      <c r="BL47" s="866"/>
      <c r="BM47" s="866"/>
      <c r="BN47" s="866"/>
      <c r="BO47" s="866"/>
      <c r="BP47" s="866"/>
      <c r="BQ47" s="866"/>
      <c r="BR47" s="866"/>
      <c r="BS47" s="866"/>
      <c r="BT47" s="866"/>
      <c r="BU47" s="866"/>
      <c r="BV47" s="866"/>
      <c r="BW47" s="866"/>
      <c r="BX47" s="866"/>
      <c r="BY47" s="329"/>
      <c r="BZ47" s="329"/>
      <c r="CA47" s="329"/>
      <c r="CB47" s="329"/>
      <c r="CC47" s="329"/>
      <c r="CD47" s="329"/>
      <c r="CE47" s="329"/>
      <c r="CF47" s="329"/>
      <c r="CG47" s="329"/>
      <c r="CH47" s="329"/>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3:256" ht="16.5" customHeight="1" x14ac:dyDescent="0.2">
      <c r="C48" s="97"/>
      <c r="D48" s="877"/>
      <c r="E48" s="878"/>
      <c r="F48" s="878"/>
      <c r="G48" s="878"/>
      <c r="H48" s="878"/>
      <c r="I48" s="878"/>
      <c r="J48" s="878"/>
      <c r="K48" s="878"/>
      <c r="L48" s="878"/>
      <c r="M48" s="878"/>
      <c r="N48" s="878"/>
      <c r="O48" s="878"/>
      <c r="P48" s="878"/>
      <c r="Q48" s="878"/>
      <c r="R48" s="878"/>
      <c r="S48" s="878"/>
      <c r="T48" s="878"/>
      <c r="U48" s="878"/>
      <c r="V48" s="878"/>
      <c r="W48" s="878"/>
      <c r="X48" s="878"/>
      <c r="Y48" s="878"/>
      <c r="Z48" s="878"/>
      <c r="AA48" s="878"/>
      <c r="AB48" s="878"/>
      <c r="AC48" s="878"/>
      <c r="AD48" s="878"/>
      <c r="AE48" s="878"/>
      <c r="AF48" s="878"/>
      <c r="AG48" s="878"/>
      <c r="AH48" s="878"/>
      <c r="AI48" s="878"/>
      <c r="AJ48" s="878"/>
      <c r="AK48" s="878"/>
      <c r="AL48" s="878"/>
      <c r="AM48" s="878"/>
      <c r="AN48" s="878"/>
      <c r="AO48" s="878"/>
      <c r="AP48" s="878"/>
      <c r="AQ48" s="878"/>
      <c r="AR48" s="879"/>
      <c r="AS48" s="103"/>
      <c r="AT48" s="866"/>
      <c r="AU48" s="866"/>
      <c r="AV48" s="866"/>
      <c r="AW48" s="866"/>
      <c r="AX48" s="866"/>
      <c r="AY48" s="866"/>
      <c r="AZ48" s="866"/>
      <c r="BA48" s="866"/>
      <c r="BB48" s="866"/>
      <c r="BC48" s="866"/>
      <c r="BD48" s="866"/>
      <c r="BE48" s="866"/>
      <c r="BF48" s="866"/>
      <c r="BG48" s="866"/>
      <c r="BH48" s="866"/>
      <c r="BI48" s="866"/>
      <c r="BJ48" s="866"/>
      <c r="BK48" s="866"/>
      <c r="BL48" s="866"/>
      <c r="BM48" s="866"/>
      <c r="BN48" s="866"/>
      <c r="BO48" s="866"/>
      <c r="BP48" s="866"/>
      <c r="BQ48" s="866"/>
      <c r="BR48" s="866"/>
      <c r="BS48" s="866"/>
      <c r="BT48" s="866"/>
      <c r="BU48" s="866"/>
      <c r="BV48" s="866"/>
      <c r="BW48" s="866"/>
      <c r="BX48" s="866"/>
      <c r="BY48" s="329"/>
      <c r="BZ48" s="329"/>
      <c r="CA48" s="329"/>
      <c r="CB48" s="329"/>
      <c r="CC48" s="329"/>
      <c r="CD48" s="329"/>
      <c r="CE48" s="329"/>
      <c r="CF48" s="329"/>
      <c r="CG48" s="329"/>
      <c r="CH48" s="329"/>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3:256" ht="16.5" customHeight="1" x14ac:dyDescent="0.2">
      <c r="C49" s="97"/>
      <c r="D49" s="877"/>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B49" s="878"/>
      <c r="AC49" s="878"/>
      <c r="AD49" s="878"/>
      <c r="AE49" s="878"/>
      <c r="AF49" s="878"/>
      <c r="AG49" s="878"/>
      <c r="AH49" s="878"/>
      <c r="AI49" s="878"/>
      <c r="AJ49" s="878"/>
      <c r="AK49" s="878"/>
      <c r="AL49" s="878"/>
      <c r="AM49" s="878"/>
      <c r="AN49" s="878"/>
      <c r="AO49" s="878"/>
      <c r="AP49" s="878"/>
      <c r="AQ49" s="878"/>
      <c r="AR49" s="879"/>
      <c r="AS49" s="103"/>
      <c r="AT49" s="866"/>
      <c r="AU49" s="866"/>
      <c r="AV49" s="866"/>
      <c r="AW49" s="866"/>
      <c r="AX49" s="866"/>
      <c r="AY49" s="866"/>
      <c r="AZ49" s="866"/>
      <c r="BA49" s="866"/>
      <c r="BB49" s="866"/>
      <c r="BC49" s="866"/>
      <c r="BD49" s="866"/>
      <c r="BE49" s="866"/>
      <c r="BF49" s="866"/>
      <c r="BG49" s="866"/>
      <c r="BH49" s="866"/>
      <c r="BI49" s="866"/>
      <c r="BJ49" s="866"/>
      <c r="BK49" s="866"/>
      <c r="BL49" s="866"/>
      <c r="BM49" s="866"/>
      <c r="BN49" s="866"/>
      <c r="BO49" s="866"/>
      <c r="BP49" s="866"/>
      <c r="BQ49" s="866"/>
      <c r="BR49" s="866"/>
      <c r="BS49" s="866"/>
      <c r="BT49" s="866"/>
      <c r="BU49" s="866"/>
      <c r="BV49" s="866"/>
      <c r="BW49" s="866"/>
      <c r="BX49" s="866"/>
      <c r="BY49" s="329"/>
      <c r="BZ49" s="329"/>
      <c r="CA49" s="329"/>
      <c r="CB49" s="329"/>
      <c r="CC49" s="329"/>
      <c r="CD49" s="329"/>
      <c r="CE49" s="329"/>
      <c r="CF49" s="329"/>
      <c r="CG49" s="329"/>
      <c r="CH49" s="32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3:256" ht="16.5" customHeight="1" x14ac:dyDescent="0.2">
      <c r="C50" s="97"/>
      <c r="D50" s="877"/>
      <c r="E50" s="878"/>
      <c r="F50" s="878"/>
      <c r="G50" s="878"/>
      <c r="H50" s="878"/>
      <c r="I50" s="878"/>
      <c r="J50" s="878"/>
      <c r="K50" s="878"/>
      <c r="L50" s="878"/>
      <c r="M50" s="878"/>
      <c r="N50" s="878"/>
      <c r="O50" s="878"/>
      <c r="P50" s="878"/>
      <c r="Q50" s="878"/>
      <c r="R50" s="878"/>
      <c r="S50" s="878"/>
      <c r="T50" s="878"/>
      <c r="U50" s="878"/>
      <c r="V50" s="878"/>
      <c r="W50" s="878"/>
      <c r="X50" s="878"/>
      <c r="Y50" s="878"/>
      <c r="Z50" s="878"/>
      <c r="AA50" s="878"/>
      <c r="AB50" s="878"/>
      <c r="AC50" s="878"/>
      <c r="AD50" s="878"/>
      <c r="AE50" s="878"/>
      <c r="AF50" s="878"/>
      <c r="AG50" s="878"/>
      <c r="AH50" s="878"/>
      <c r="AI50" s="878"/>
      <c r="AJ50" s="878"/>
      <c r="AK50" s="878"/>
      <c r="AL50" s="878"/>
      <c r="AM50" s="878"/>
      <c r="AN50" s="878"/>
      <c r="AO50" s="878"/>
      <c r="AP50" s="878"/>
      <c r="AQ50" s="878"/>
      <c r="AR50" s="879"/>
      <c r="AS50" s="103"/>
      <c r="AT50" s="866"/>
      <c r="AU50" s="866"/>
      <c r="AV50" s="866"/>
      <c r="AW50" s="866"/>
      <c r="AX50" s="866"/>
      <c r="AY50" s="866"/>
      <c r="AZ50" s="866"/>
      <c r="BA50" s="866"/>
      <c r="BB50" s="866"/>
      <c r="BC50" s="866"/>
      <c r="BD50" s="866"/>
      <c r="BE50" s="866"/>
      <c r="BF50" s="866"/>
      <c r="BG50" s="866"/>
      <c r="BH50" s="866"/>
      <c r="BI50" s="866"/>
      <c r="BJ50" s="866"/>
      <c r="BK50" s="866"/>
      <c r="BL50" s="866"/>
      <c r="BM50" s="866"/>
      <c r="BN50" s="866"/>
      <c r="BO50" s="866"/>
      <c r="BP50" s="866"/>
      <c r="BQ50" s="866"/>
      <c r="BR50" s="866"/>
      <c r="BS50" s="866"/>
      <c r="BT50" s="866"/>
      <c r="BU50" s="866"/>
      <c r="BV50" s="866"/>
      <c r="BW50" s="866"/>
      <c r="BX50" s="866"/>
      <c r="BY50" s="329"/>
      <c r="BZ50" s="329"/>
      <c r="CA50" s="329"/>
      <c r="CB50" s="329"/>
      <c r="CC50" s="329"/>
      <c r="CD50" s="329"/>
      <c r="CE50" s="329"/>
      <c r="CF50" s="329"/>
      <c r="CG50" s="329"/>
      <c r="CH50" s="329"/>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3:256" ht="16.5" customHeight="1" x14ac:dyDescent="0.2">
      <c r="C51" s="98"/>
      <c r="D51" s="880"/>
      <c r="E51" s="881"/>
      <c r="F51" s="881"/>
      <c r="G51" s="881"/>
      <c r="H51" s="881"/>
      <c r="I51" s="881"/>
      <c r="J51" s="881"/>
      <c r="K51" s="881"/>
      <c r="L51" s="881"/>
      <c r="M51" s="881"/>
      <c r="N51" s="881"/>
      <c r="O51" s="881"/>
      <c r="P51" s="881"/>
      <c r="Q51" s="881"/>
      <c r="R51" s="881"/>
      <c r="S51" s="881"/>
      <c r="T51" s="881"/>
      <c r="U51" s="881"/>
      <c r="V51" s="881"/>
      <c r="W51" s="881"/>
      <c r="X51" s="881"/>
      <c r="Y51" s="881"/>
      <c r="Z51" s="881"/>
      <c r="AA51" s="881"/>
      <c r="AB51" s="881"/>
      <c r="AC51" s="881"/>
      <c r="AD51" s="881"/>
      <c r="AE51" s="881"/>
      <c r="AF51" s="881"/>
      <c r="AG51" s="881"/>
      <c r="AH51" s="881"/>
      <c r="AI51" s="881"/>
      <c r="AJ51" s="881"/>
      <c r="AK51" s="881"/>
      <c r="AL51" s="881"/>
      <c r="AM51" s="881"/>
      <c r="AN51" s="881"/>
      <c r="AO51" s="881"/>
      <c r="AP51" s="881"/>
      <c r="AQ51" s="881"/>
      <c r="AR51" s="882"/>
      <c r="AS51" s="103"/>
      <c r="AT51" s="866"/>
      <c r="AU51" s="866"/>
      <c r="AV51" s="866"/>
      <c r="AW51" s="866"/>
      <c r="AX51" s="866"/>
      <c r="AY51" s="866"/>
      <c r="AZ51" s="866"/>
      <c r="BA51" s="866"/>
      <c r="BB51" s="866"/>
      <c r="BC51" s="866"/>
      <c r="BD51" s="866"/>
      <c r="BE51" s="866"/>
      <c r="BF51" s="866"/>
      <c r="BG51" s="866"/>
      <c r="BH51" s="866"/>
      <c r="BI51" s="866"/>
      <c r="BJ51" s="866"/>
      <c r="BK51" s="866"/>
      <c r="BL51" s="866"/>
      <c r="BM51" s="866"/>
      <c r="BN51" s="866"/>
      <c r="BO51" s="866"/>
      <c r="BP51" s="866"/>
      <c r="BQ51" s="866"/>
      <c r="BR51" s="866"/>
      <c r="BS51" s="866"/>
      <c r="BT51" s="866"/>
      <c r="BU51" s="866"/>
      <c r="BV51" s="866"/>
      <c r="BW51" s="866"/>
      <c r="BX51" s="866"/>
      <c r="BY51" s="329"/>
      <c r="BZ51" s="329"/>
      <c r="CA51" s="329"/>
      <c r="CB51" s="329"/>
      <c r="CC51" s="329"/>
      <c r="CD51" s="329"/>
      <c r="CE51" s="329"/>
      <c r="CF51" s="329"/>
      <c r="CG51" s="329"/>
      <c r="CH51" s="329"/>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3:256" x14ac:dyDescent="0.2">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826"/>
      <c r="AM52" s="826"/>
      <c r="AN52" s="826"/>
      <c r="AO52" s="826"/>
      <c r="AP52" s="826"/>
      <c r="AQ52" s="826"/>
      <c r="AR52" s="826"/>
      <c r="AS52" s="103"/>
      <c r="AT52" s="867"/>
      <c r="AU52" s="867"/>
      <c r="AV52" s="867"/>
      <c r="AW52" s="867"/>
      <c r="AX52" s="867"/>
      <c r="AY52" s="867"/>
      <c r="AZ52" s="867"/>
      <c r="BA52" s="867"/>
      <c r="BB52" s="867"/>
      <c r="BC52" s="867"/>
      <c r="BD52" s="867"/>
      <c r="BE52" s="867"/>
      <c r="BF52" s="867"/>
      <c r="BG52" s="867"/>
      <c r="BH52" s="867"/>
      <c r="BI52" s="867"/>
      <c r="BJ52" s="867"/>
      <c r="BK52" s="867"/>
      <c r="BL52" s="867"/>
      <c r="BM52" s="867"/>
      <c r="BN52" s="867"/>
      <c r="BO52" s="867"/>
      <c r="BP52" s="867"/>
      <c r="BQ52" s="867"/>
      <c r="BR52" s="867"/>
      <c r="BS52" s="867"/>
      <c r="BT52" s="867"/>
      <c r="BU52" s="867"/>
      <c r="BV52" s="867"/>
      <c r="BW52" s="867"/>
      <c r="BX52" s="867"/>
      <c r="BY52" s="329"/>
      <c r="BZ52" s="329"/>
      <c r="CA52" s="329"/>
      <c r="CB52" s="329"/>
      <c r="CC52" s="329"/>
      <c r="CD52" s="329"/>
      <c r="CE52" s="329"/>
      <c r="CF52" s="329"/>
      <c r="CG52" s="329"/>
      <c r="CH52" s="329"/>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3:256" x14ac:dyDescent="0.2">
      <c r="E53"/>
      <c r="AS53" s="103"/>
      <c r="AT53" s="341"/>
      <c r="AU53" s="328"/>
      <c r="AV53" s="328"/>
      <c r="AW53" s="381"/>
      <c r="AX53" s="362"/>
      <c r="AY53" s="381"/>
      <c r="AZ53" s="362"/>
      <c r="BA53" s="381"/>
      <c r="BB53" s="362"/>
      <c r="BC53" s="381"/>
      <c r="BD53" s="362"/>
      <c r="BE53" s="381"/>
      <c r="BF53" s="362"/>
      <c r="BG53" s="381"/>
      <c r="BH53" s="362"/>
      <c r="BI53" s="381"/>
      <c r="BJ53" s="362"/>
      <c r="BK53" s="381"/>
      <c r="BL53" s="362"/>
      <c r="BM53" s="381"/>
      <c r="BN53" s="362"/>
      <c r="BO53" s="381"/>
      <c r="BP53" s="362"/>
      <c r="BQ53" s="381"/>
      <c r="BR53" s="362"/>
      <c r="BS53" s="381"/>
      <c r="BT53" s="362"/>
      <c r="BU53" s="381"/>
      <c r="BV53" s="362"/>
      <c r="BW53" s="381"/>
      <c r="BX53" s="362"/>
      <c r="BY53" s="329"/>
      <c r="BZ53" s="329"/>
      <c r="CA53" s="329"/>
      <c r="CB53" s="329"/>
      <c r="CC53" s="381"/>
      <c r="CD53" s="362"/>
      <c r="CE53" s="329"/>
      <c r="CF53" s="329"/>
      <c r="CG53" s="329"/>
      <c r="CH53" s="329"/>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3:256" x14ac:dyDescent="0.2">
      <c r="AS54" s="17"/>
      <c r="AT54" s="341"/>
      <c r="AU54" s="341"/>
      <c r="AV54" s="341"/>
      <c r="AW54" s="381"/>
      <c r="AX54" s="362"/>
      <c r="AY54" s="381"/>
      <c r="AZ54" s="362"/>
      <c r="BA54" s="381"/>
      <c r="BB54" s="362"/>
      <c r="BC54" s="381"/>
      <c r="BD54" s="362"/>
      <c r="BE54" s="381"/>
      <c r="BF54" s="362"/>
      <c r="BG54" s="381"/>
      <c r="BH54" s="362"/>
      <c r="BI54" s="381"/>
      <c r="BJ54" s="362"/>
      <c r="BK54" s="381"/>
      <c r="BL54" s="362"/>
      <c r="BM54" s="381"/>
      <c r="BN54" s="362"/>
      <c r="BO54" s="381"/>
      <c r="BP54" s="362"/>
      <c r="BQ54" s="381"/>
      <c r="BR54" s="362"/>
      <c r="BS54" s="381"/>
      <c r="BT54" s="362"/>
      <c r="BU54" s="381"/>
      <c r="BV54" s="362"/>
      <c r="BW54" s="381"/>
      <c r="BX54" s="362"/>
      <c r="CC54" s="381"/>
      <c r="CD54" s="362"/>
    </row>
    <row r="55" spans="3:256" x14ac:dyDescent="0.2">
      <c r="AS55" s="17"/>
      <c r="AT55" s="341"/>
      <c r="AU55" s="341"/>
      <c r="AV55" s="341"/>
      <c r="AW55" s="381"/>
      <c r="AX55" s="362"/>
      <c r="AY55" s="381"/>
      <c r="AZ55" s="362"/>
      <c r="BA55" s="381"/>
      <c r="BB55" s="362"/>
      <c r="BC55" s="381"/>
      <c r="BD55" s="362"/>
      <c r="BE55" s="381"/>
      <c r="BF55" s="362"/>
      <c r="BG55" s="381"/>
      <c r="BH55" s="362"/>
      <c r="BI55" s="381"/>
      <c r="BJ55" s="362"/>
      <c r="BK55" s="381"/>
      <c r="BL55" s="362"/>
      <c r="BM55" s="381"/>
      <c r="BN55" s="362"/>
      <c r="BO55" s="381"/>
      <c r="BP55" s="362"/>
      <c r="BQ55" s="381"/>
      <c r="BR55" s="362"/>
      <c r="BS55" s="381"/>
      <c r="BT55" s="362"/>
      <c r="BU55" s="381"/>
      <c r="BV55" s="362"/>
      <c r="BW55" s="381"/>
      <c r="BX55" s="362"/>
      <c r="CC55" s="381"/>
      <c r="CD55" s="362"/>
    </row>
    <row r="56" spans="3:256" x14ac:dyDescent="0.2">
      <c r="AS56" s="17"/>
      <c r="AT56" s="341"/>
      <c r="AU56" s="341"/>
      <c r="AV56" s="341"/>
      <c r="AW56" s="381"/>
      <c r="AX56" s="362"/>
      <c r="AY56" s="381"/>
      <c r="AZ56" s="362"/>
      <c r="BA56" s="381"/>
      <c r="BB56" s="362"/>
      <c r="BC56" s="381"/>
      <c r="BD56" s="362"/>
      <c r="BE56" s="381"/>
      <c r="BF56" s="362"/>
      <c r="BG56" s="381"/>
      <c r="BH56" s="362"/>
      <c r="BI56" s="381"/>
      <c r="BJ56" s="362"/>
      <c r="BK56" s="381"/>
      <c r="BL56" s="362"/>
      <c r="BM56" s="381"/>
      <c r="BN56" s="362"/>
      <c r="BO56" s="381"/>
      <c r="BP56" s="362"/>
      <c r="BQ56" s="381"/>
      <c r="BR56" s="362"/>
      <c r="BS56" s="381"/>
      <c r="BT56" s="362"/>
      <c r="BU56" s="381"/>
      <c r="BV56" s="362"/>
      <c r="BW56" s="381"/>
      <c r="BX56" s="362"/>
      <c r="CC56" s="381"/>
      <c r="CD56" s="362"/>
    </row>
    <row r="57" spans="3:256" x14ac:dyDescent="0.2">
      <c r="AS57" s="17"/>
      <c r="AT57" s="341"/>
      <c r="AU57" s="341"/>
      <c r="AV57" s="341"/>
      <c r="AW57" s="381"/>
      <c r="AX57" s="362"/>
      <c r="AY57" s="381"/>
      <c r="AZ57" s="362"/>
      <c r="BA57" s="381"/>
      <c r="BB57" s="362"/>
      <c r="BC57" s="381"/>
      <c r="BD57" s="362"/>
      <c r="BE57" s="381"/>
      <c r="BF57" s="362"/>
      <c r="BG57" s="381"/>
      <c r="BH57" s="362"/>
      <c r="BI57" s="381"/>
      <c r="BJ57" s="362"/>
      <c r="BK57" s="381"/>
      <c r="BL57" s="362"/>
      <c r="BM57" s="381"/>
      <c r="BN57" s="362"/>
      <c r="BO57" s="381"/>
      <c r="BP57" s="362"/>
      <c r="BQ57" s="381"/>
      <c r="BR57" s="362"/>
      <c r="BS57" s="381"/>
      <c r="BT57" s="362"/>
      <c r="BU57" s="381"/>
      <c r="BV57" s="362"/>
      <c r="BW57" s="381"/>
      <c r="BX57" s="362"/>
      <c r="CC57" s="381"/>
      <c r="CD57" s="362"/>
    </row>
    <row r="58" spans="3:256" x14ac:dyDescent="0.2">
      <c r="AS58" s="17"/>
      <c r="AT58" s="341"/>
      <c r="AU58" s="341"/>
      <c r="AV58" s="341"/>
      <c r="AW58" s="381"/>
      <c r="AX58" s="362"/>
      <c r="AY58" s="381"/>
      <c r="AZ58" s="362"/>
      <c r="BA58" s="381"/>
      <c r="BB58" s="362"/>
      <c r="BC58" s="381"/>
      <c r="BD58" s="362"/>
      <c r="BE58" s="381"/>
      <c r="BF58" s="362"/>
      <c r="BG58" s="381"/>
      <c r="BH58" s="362"/>
      <c r="BI58" s="381"/>
      <c r="BJ58" s="362"/>
      <c r="BK58" s="381"/>
      <c r="BL58" s="362"/>
      <c r="BM58" s="381"/>
      <c r="BN58" s="362"/>
      <c r="BO58" s="381"/>
      <c r="BP58" s="362"/>
      <c r="BQ58" s="381"/>
      <c r="BR58" s="362"/>
      <c r="BS58" s="381"/>
      <c r="BT58" s="362"/>
      <c r="BU58" s="381"/>
      <c r="BV58" s="362"/>
      <c r="BW58" s="381"/>
      <c r="BX58" s="362"/>
      <c r="CC58" s="381"/>
      <c r="CD58" s="362"/>
    </row>
    <row r="59" spans="3:256" x14ac:dyDescent="0.2">
      <c r="AS59" s="17"/>
      <c r="AT59" s="341"/>
      <c r="AU59" s="341"/>
      <c r="AV59" s="341"/>
      <c r="AW59" s="381"/>
      <c r="AX59" s="362"/>
      <c r="AY59" s="381"/>
      <c r="AZ59" s="362"/>
      <c r="BA59" s="381"/>
      <c r="BB59" s="362"/>
      <c r="BC59" s="381"/>
      <c r="BD59" s="362"/>
      <c r="BE59" s="381"/>
      <c r="BF59" s="362"/>
      <c r="BG59" s="381"/>
      <c r="BH59" s="362"/>
      <c r="BI59" s="381"/>
      <c r="BJ59" s="362"/>
      <c r="BK59" s="381"/>
      <c r="BL59" s="362"/>
      <c r="BM59" s="381"/>
      <c r="BN59" s="362"/>
      <c r="BO59" s="381"/>
      <c r="BP59" s="362"/>
      <c r="BQ59" s="381"/>
      <c r="BR59" s="362"/>
      <c r="BS59" s="381"/>
      <c r="BT59" s="362"/>
      <c r="BU59" s="381"/>
      <c r="BV59" s="362"/>
      <c r="BW59" s="381"/>
      <c r="BX59" s="362"/>
      <c r="CC59" s="381"/>
      <c r="CD59" s="362"/>
    </row>
    <row r="60" spans="3:256" x14ac:dyDescent="0.2">
      <c r="AS60" s="17"/>
      <c r="AT60" s="341"/>
      <c r="AU60" s="341"/>
      <c r="AV60" s="341"/>
      <c r="AW60" s="381"/>
      <c r="AX60" s="362"/>
      <c r="AY60" s="381"/>
      <c r="AZ60" s="362"/>
      <c r="BA60" s="381"/>
      <c r="BB60" s="362"/>
      <c r="BC60" s="381"/>
      <c r="BD60" s="362"/>
      <c r="BE60" s="381"/>
      <c r="BF60" s="362"/>
      <c r="BG60" s="381"/>
      <c r="BH60" s="362"/>
      <c r="BI60" s="381"/>
      <c r="BJ60" s="362"/>
      <c r="BK60" s="381"/>
      <c r="BL60" s="362"/>
      <c r="BM60" s="381"/>
      <c r="BN60" s="362"/>
      <c r="BO60" s="381"/>
      <c r="BP60" s="362"/>
      <c r="BQ60" s="381"/>
      <c r="BR60" s="362"/>
      <c r="BS60" s="381"/>
      <c r="BT60" s="362"/>
      <c r="BU60" s="381"/>
      <c r="BV60" s="362"/>
      <c r="BW60" s="381"/>
      <c r="BX60" s="362"/>
      <c r="CC60" s="381"/>
      <c r="CD60" s="362"/>
    </row>
    <row r="61" spans="3:256" x14ac:dyDescent="0.2">
      <c r="AS61" s="17"/>
      <c r="AT61" s="341"/>
      <c r="AU61" s="341"/>
      <c r="AV61" s="341"/>
      <c r="AW61" s="381"/>
      <c r="AX61" s="362"/>
      <c r="AY61" s="381"/>
      <c r="AZ61" s="362"/>
      <c r="BA61" s="381"/>
      <c r="BB61" s="362"/>
      <c r="BC61" s="381"/>
      <c r="BD61" s="362"/>
      <c r="BE61" s="381"/>
      <c r="BF61" s="362"/>
      <c r="BG61" s="381"/>
      <c r="BH61" s="362"/>
      <c r="BI61" s="381"/>
      <c r="BJ61" s="362"/>
      <c r="BK61" s="381"/>
      <c r="BL61" s="362"/>
      <c r="BM61" s="381"/>
      <c r="BN61" s="362"/>
      <c r="BO61" s="381"/>
      <c r="BP61" s="362"/>
      <c r="BQ61" s="381"/>
      <c r="BR61" s="362"/>
      <c r="BS61" s="381"/>
      <c r="BT61" s="362"/>
      <c r="BU61" s="381"/>
      <c r="BV61" s="362"/>
      <c r="BW61" s="381"/>
      <c r="BX61" s="362"/>
      <c r="CC61" s="381"/>
      <c r="CD61" s="362"/>
    </row>
    <row r="62" spans="3:256" x14ac:dyDescent="0.2">
      <c r="AS62" s="17"/>
      <c r="AT62" s="341"/>
      <c r="AU62" s="341"/>
      <c r="AV62" s="341"/>
      <c r="AW62" s="381"/>
      <c r="AX62" s="362"/>
      <c r="AY62" s="381"/>
      <c r="AZ62" s="362"/>
      <c r="BA62" s="381"/>
      <c r="BB62" s="362"/>
      <c r="BC62" s="381"/>
      <c r="BD62" s="362"/>
      <c r="BE62" s="381"/>
      <c r="BF62" s="362"/>
      <c r="BG62" s="381"/>
      <c r="BH62" s="362"/>
      <c r="BI62" s="381"/>
      <c r="BJ62" s="362"/>
      <c r="BK62" s="381"/>
      <c r="BL62" s="362"/>
      <c r="BM62" s="381"/>
      <c r="BN62" s="362"/>
      <c r="BO62" s="381"/>
      <c r="BP62" s="362"/>
      <c r="BQ62" s="381"/>
      <c r="BR62" s="362"/>
      <c r="BS62" s="381"/>
      <c r="BT62" s="362"/>
      <c r="BU62" s="381"/>
      <c r="BV62" s="362"/>
      <c r="BW62" s="381"/>
      <c r="BX62" s="362"/>
      <c r="CC62" s="381"/>
      <c r="CD62" s="362"/>
    </row>
    <row r="63" spans="3:256" x14ac:dyDescent="0.2">
      <c r="AS63" s="17"/>
      <c r="AT63" s="341"/>
      <c r="AU63" s="341"/>
      <c r="AV63" s="341"/>
      <c r="AW63" s="381"/>
      <c r="AX63" s="362"/>
      <c r="AY63" s="381"/>
      <c r="AZ63" s="362"/>
      <c r="BA63" s="381"/>
      <c r="BB63" s="362"/>
      <c r="BC63" s="381"/>
      <c r="BD63" s="362"/>
      <c r="BE63" s="381"/>
      <c r="BF63" s="362"/>
      <c r="BG63" s="381"/>
      <c r="BH63" s="362"/>
      <c r="BI63" s="381"/>
      <c r="BJ63" s="362"/>
      <c r="BK63" s="381"/>
      <c r="BL63" s="362"/>
      <c r="BM63" s="381"/>
      <c r="BN63" s="362"/>
      <c r="BO63" s="381"/>
      <c r="BP63" s="362"/>
      <c r="BQ63" s="381"/>
      <c r="BR63" s="362"/>
      <c r="BS63" s="381"/>
      <c r="BT63" s="362"/>
      <c r="BU63" s="381"/>
      <c r="BV63" s="362"/>
      <c r="BW63" s="381"/>
      <c r="BX63" s="362"/>
      <c r="CC63" s="381"/>
      <c r="CD63" s="362"/>
    </row>
    <row r="64" spans="3:256" x14ac:dyDescent="0.2">
      <c r="AS64" s="17"/>
      <c r="AT64" s="341"/>
      <c r="AU64" s="341"/>
      <c r="AV64" s="341"/>
      <c r="AW64" s="381"/>
      <c r="AX64" s="362"/>
      <c r="AY64" s="381"/>
      <c r="AZ64" s="362"/>
      <c r="BA64" s="381"/>
      <c r="BB64" s="362"/>
      <c r="BC64" s="381"/>
      <c r="BD64" s="362"/>
      <c r="BE64" s="381"/>
      <c r="BF64" s="362"/>
      <c r="BG64" s="381"/>
      <c r="BH64" s="362"/>
      <c r="BI64" s="381"/>
      <c r="BJ64" s="362"/>
      <c r="BK64" s="381"/>
      <c r="BL64" s="362"/>
      <c r="BM64" s="381"/>
      <c r="BN64" s="362"/>
      <c r="BO64" s="381"/>
      <c r="BP64" s="362"/>
      <c r="BQ64" s="381"/>
      <c r="BR64" s="362"/>
      <c r="BS64" s="381"/>
      <c r="BT64" s="362"/>
      <c r="BU64" s="381"/>
      <c r="BV64" s="362"/>
      <c r="BW64" s="381"/>
      <c r="BX64" s="362"/>
      <c r="CC64" s="381"/>
      <c r="CD64" s="362"/>
    </row>
    <row r="65" spans="45:82" x14ac:dyDescent="0.2">
      <c r="AS65" s="17"/>
      <c r="AT65" s="341"/>
      <c r="AU65" s="341"/>
      <c r="AV65" s="341"/>
      <c r="AW65" s="381"/>
      <c r="AX65" s="362"/>
      <c r="AY65" s="381"/>
      <c r="AZ65" s="362"/>
      <c r="BA65" s="381"/>
      <c r="BB65" s="362"/>
      <c r="BC65" s="381"/>
      <c r="BD65" s="362"/>
      <c r="BE65" s="381"/>
      <c r="BF65" s="362"/>
      <c r="BG65" s="381"/>
      <c r="BH65" s="362"/>
      <c r="BI65" s="381"/>
      <c r="BJ65" s="362"/>
      <c r="BK65" s="381"/>
      <c r="BL65" s="362"/>
      <c r="BM65" s="381"/>
      <c r="BN65" s="362"/>
      <c r="BO65" s="381"/>
      <c r="BP65" s="362"/>
      <c r="BQ65" s="381"/>
      <c r="BR65" s="362"/>
      <c r="BS65" s="381"/>
      <c r="BT65" s="362"/>
      <c r="BU65" s="381"/>
      <c r="BV65" s="362"/>
      <c r="BW65" s="381"/>
      <c r="BX65" s="362"/>
      <c r="CC65" s="381"/>
      <c r="CD65" s="362"/>
    </row>
    <row r="66" spans="45:82" x14ac:dyDescent="0.2">
      <c r="AS66" s="17"/>
      <c r="AT66" s="341"/>
      <c r="AU66" s="341"/>
      <c r="AV66" s="341"/>
      <c r="AW66" s="381"/>
      <c r="AX66" s="362"/>
      <c r="AY66" s="381"/>
      <c r="AZ66" s="362"/>
      <c r="BA66" s="381"/>
      <c r="BB66" s="362"/>
      <c r="BC66" s="381"/>
      <c r="BD66" s="362"/>
      <c r="BE66" s="381"/>
      <c r="BF66" s="362"/>
      <c r="BG66" s="381"/>
      <c r="BH66" s="362"/>
      <c r="BI66" s="381"/>
      <c r="BJ66" s="362"/>
      <c r="BK66" s="381"/>
      <c r="BL66" s="362"/>
      <c r="BM66" s="381"/>
      <c r="BN66" s="362"/>
      <c r="BO66" s="381"/>
      <c r="BP66" s="362"/>
      <c r="BQ66" s="381"/>
      <c r="BR66" s="362"/>
      <c r="BS66" s="381"/>
      <c r="BT66" s="362"/>
      <c r="BU66" s="381"/>
      <c r="BV66" s="362"/>
      <c r="BW66" s="381"/>
      <c r="BX66" s="362"/>
      <c r="CC66" s="381"/>
      <c r="CD66" s="362"/>
    </row>
    <row r="67" spans="45:82" x14ac:dyDescent="0.2">
      <c r="AS67" s="17"/>
      <c r="AT67" s="341"/>
      <c r="AU67" s="341"/>
      <c r="AV67" s="341"/>
      <c r="AW67" s="381"/>
      <c r="AX67" s="362"/>
      <c r="AY67" s="381"/>
      <c r="AZ67" s="362"/>
      <c r="BA67" s="381"/>
      <c r="BB67" s="362"/>
      <c r="BC67" s="381"/>
      <c r="BD67" s="362"/>
      <c r="BE67" s="381"/>
      <c r="BF67" s="362"/>
      <c r="BG67" s="381"/>
      <c r="BH67" s="362"/>
      <c r="BI67" s="381"/>
      <c r="BJ67" s="362"/>
      <c r="BK67" s="381"/>
      <c r="BL67" s="362"/>
      <c r="BM67" s="381"/>
      <c r="BN67" s="362"/>
      <c r="BO67" s="381"/>
      <c r="BP67" s="362"/>
      <c r="BQ67" s="381"/>
      <c r="BR67" s="362"/>
      <c r="BS67" s="381"/>
      <c r="BT67" s="362"/>
      <c r="BU67" s="381"/>
      <c r="BV67" s="362"/>
      <c r="BW67" s="381"/>
      <c r="BX67" s="362"/>
      <c r="CC67" s="381"/>
      <c r="CD67" s="362"/>
    </row>
    <row r="68" spans="45:82" x14ac:dyDescent="0.2">
      <c r="AS68" s="17"/>
      <c r="AT68" s="341"/>
      <c r="AU68" s="341"/>
      <c r="AV68" s="341"/>
      <c r="AW68" s="381"/>
      <c r="AX68" s="362"/>
      <c r="AY68" s="381"/>
      <c r="AZ68" s="362"/>
      <c r="BA68" s="381"/>
      <c r="BB68" s="362"/>
      <c r="BC68" s="381"/>
      <c r="BD68" s="362"/>
      <c r="BE68" s="381"/>
      <c r="BF68" s="362"/>
      <c r="BG68" s="381"/>
      <c r="BH68" s="362"/>
      <c r="BI68" s="381"/>
      <c r="BJ68" s="362"/>
      <c r="BK68" s="381"/>
      <c r="BL68" s="362"/>
      <c r="BM68" s="381"/>
      <c r="BN68" s="362"/>
      <c r="BO68" s="381"/>
      <c r="BP68" s="362"/>
      <c r="BQ68" s="381"/>
      <c r="BR68" s="362"/>
      <c r="BS68" s="381"/>
      <c r="BT68" s="362"/>
      <c r="BU68" s="381"/>
      <c r="BV68" s="362"/>
      <c r="BW68" s="381"/>
      <c r="BX68" s="362"/>
      <c r="CC68" s="381"/>
      <c r="CD68" s="362"/>
    </row>
    <row r="69" spans="45:82" x14ac:dyDescent="0.2">
      <c r="AS69" s="17"/>
      <c r="AT69" s="341"/>
      <c r="AU69" s="341"/>
      <c r="AV69" s="341"/>
      <c r="AW69" s="381"/>
      <c r="AX69" s="362"/>
      <c r="AY69" s="381"/>
      <c r="AZ69" s="362"/>
      <c r="BA69" s="381"/>
      <c r="BB69" s="362"/>
      <c r="BC69" s="381"/>
      <c r="BD69" s="362"/>
      <c r="BE69" s="381"/>
      <c r="BF69" s="362"/>
      <c r="BG69" s="381"/>
      <c r="BH69" s="362"/>
      <c r="BI69" s="381"/>
      <c r="BJ69" s="362"/>
      <c r="BK69" s="381"/>
      <c r="BL69" s="362"/>
      <c r="BM69" s="381"/>
      <c r="BN69" s="362"/>
      <c r="BO69" s="381"/>
      <c r="BP69" s="362"/>
      <c r="BQ69" s="381"/>
      <c r="BR69" s="362"/>
      <c r="BS69" s="381"/>
      <c r="BT69" s="362"/>
      <c r="BU69" s="381"/>
      <c r="BV69" s="362"/>
      <c r="BW69" s="381"/>
      <c r="BX69" s="362"/>
      <c r="CC69" s="381"/>
      <c r="CD69" s="362"/>
    </row>
    <row r="70" spans="45:82" x14ac:dyDescent="0.2">
      <c r="AS70" s="17"/>
      <c r="AT70" s="341"/>
      <c r="AU70" s="341"/>
      <c r="AV70" s="341"/>
      <c r="AW70" s="381"/>
      <c r="AX70" s="362"/>
      <c r="AY70" s="381"/>
      <c r="AZ70" s="362"/>
      <c r="BA70" s="381"/>
      <c r="BB70" s="362"/>
      <c r="BC70" s="381"/>
      <c r="BD70" s="362"/>
      <c r="BE70" s="381"/>
      <c r="BF70" s="362"/>
      <c r="BG70" s="381"/>
      <c r="BH70" s="362"/>
      <c r="BI70" s="381"/>
      <c r="BJ70" s="362"/>
      <c r="BK70" s="381"/>
      <c r="BL70" s="362"/>
      <c r="BM70" s="381"/>
      <c r="BN70" s="362"/>
      <c r="BO70" s="381"/>
      <c r="BP70" s="362"/>
      <c r="BQ70" s="381"/>
      <c r="BR70" s="362"/>
      <c r="BS70" s="381"/>
      <c r="BT70" s="362"/>
      <c r="BU70" s="381"/>
      <c r="BV70" s="362"/>
      <c r="BW70" s="381"/>
      <c r="BX70" s="362"/>
      <c r="CC70" s="381"/>
      <c r="CD70" s="362"/>
    </row>
    <row r="71" spans="45:82" x14ac:dyDescent="0.2">
      <c r="AS71" s="17"/>
      <c r="AT71" s="341"/>
      <c r="AU71" s="341"/>
      <c r="AV71" s="341"/>
      <c r="AW71" s="381"/>
      <c r="AX71" s="362"/>
      <c r="AY71" s="381"/>
      <c r="AZ71" s="362"/>
      <c r="BA71" s="381"/>
      <c r="BB71" s="362"/>
      <c r="BC71" s="381"/>
      <c r="BD71" s="362"/>
      <c r="BE71" s="381"/>
      <c r="BF71" s="362"/>
      <c r="BG71" s="381"/>
      <c r="BH71" s="362"/>
      <c r="BI71" s="381"/>
      <c r="BJ71" s="362"/>
      <c r="BK71" s="381"/>
      <c r="BL71" s="362"/>
      <c r="BM71" s="381"/>
      <c r="BN71" s="362"/>
      <c r="BO71" s="381"/>
      <c r="BP71" s="362"/>
      <c r="BQ71" s="381"/>
      <c r="BR71" s="362"/>
      <c r="BS71" s="381"/>
      <c r="BT71" s="362"/>
      <c r="BU71" s="381"/>
      <c r="BV71" s="362"/>
      <c r="BW71" s="381"/>
      <c r="BX71" s="362"/>
      <c r="CC71" s="381"/>
      <c r="CD71" s="362"/>
    </row>
    <row r="72" spans="45:82" x14ac:dyDescent="0.2">
      <c r="AS72" s="17"/>
      <c r="AT72" s="341"/>
      <c r="AU72" s="341"/>
      <c r="AV72" s="341"/>
      <c r="AW72" s="381"/>
      <c r="AX72" s="362"/>
      <c r="AY72" s="381"/>
      <c r="AZ72" s="362"/>
      <c r="BA72" s="381"/>
      <c r="BB72" s="362"/>
      <c r="BC72" s="381"/>
      <c r="BD72" s="362"/>
      <c r="BE72" s="381"/>
      <c r="BF72" s="362"/>
      <c r="BG72" s="381"/>
      <c r="BH72" s="362"/>
      <c r="BI72" s="381"/>
      <c r="BJ72" s="362"/>
      <c r="BK72" s="381"/>
      <c r="BL72" s="362"/>
      <c r="BM72" s="381"/>
      <c r="BN72" s="362"/>
      <c r="BO72" s="381"/>
      <c r="BP72" s="362"/>
      <c r="BQ72" s="381"/>
      <c r="BR72" s="362"/>
      <c r="BS72" s="381"/>
      <c r="BT72" s="362"/>
      <c r="BU72" s="381"/>
      <c r="BV72" s="362"/>
      <c r="BW72" s="381"/>
      <c r="BX72" s="362"/>
      <c r="CC72" s="381"/>
      <c r="CD72" s="362"/>
    </row>
    <row r="73" spans="45:82" x14ac:dyDescent="0.2">
      <c r="AS73" s="17"/>
      <c r="AT73" s="341"/>
      <c r="AU73" s="341"/>
      <c r="AV73" s="341"/>
      <c r="AW73" s="381"/>
      <c r="AX73" s="362"/>
      <c r="AY73" s="381"/>
      <c r="AZ73" s="362"/>
      <c r="BA73" s="381"/>
      <c r="BB73" s="362"/>
      <c r="BC73" s="381"/>
      <c r="BD73" s="362"/>
      <c r="BE73" s="381"/>
      <c r="BF73" s="362"/>
      <c r="BG73" s="381"/>
      <c r="BH73" s="362"/>
      <c r="BI73" s="381"/>
      <c r="BJ73" s="362"/>
      <c r="BK73" s="381"/>
      <c r="BL73" s="362"/>
      <c r="BM73" s="381"/>
      <c r="BN73" s="362"/>
      <c r="BO73" s="381"/>
      <c r="BP73" s="362"/>
      <c r="BQ73" s="381"/>
      <c r="BR73" s="362"/>
      <c r="BS73" s="381"/>
      <c r="BT73" s="362"/>
      <c r="BU73" s="381"/>
      <c r="BV73" s="362"/>
      <c r="BW73" s="381"/>
      <c r="BX73" s="362"/>
      <c r="CC73" s="381"/>
      <c r="CD73" s="362"/>
    </row>
    <row r="74" spans="45:82" x14ac:dyDescent="0.2">
      <c r="AS74" s="17"/>
      <c r="AT74" s="341"/>
      <c r="AU74" s="341"/>
      <c r="AV74" s="341"/>
      <c r="AW74" s="381"/>
      <c r="AX74" s="362"/>
      <c r="AY74" s="381"/>
      <c r="AZ74" s="362"/>
      <c r="BA74" s="381"/>
      <c r="BB74" s="362"/>
      <c r="BC74" s="381"/>
      <c r="BD74" s="362"/>
      <c r="BE74" s="381"/>
      <c r="BF74" s="362"/>
      <c r="BG74" s="381"/>
      <c r="BH74" s="362"/>
      <c r="BI74" s="381"/>
      <c r="BJ74" s="362"/>
      <c r="BK74" s="381"/>
      <c r="BL74" s="362"/>
      <c r="BM74" s="381"/>
      <c r="BN74" s="362"/>
      <c r="BO74" s="381"/>
      <c r="BP74" s="362"/>
      <c r="BQ74" s="381"/>
      <c r="BR74" s="362"/>
      <c r="BS74" s="381"/>
      <c r="BT74" s="362"/>
      <c r="BU74" s="381"/>
      <c r="BV74" s="362"/>
      <c r="BW74" s="381"/>
      <c r="BX74" s="362"/>
      <c r="CC74" s="381"/>
      <c r="CD74" s="362"/>
    </row>
    <row r="75" spans="45:82" x14ac:dyDescent="0.2">
      <c r="AS75" s="17"/>
      <c r="AT75" s="341"/>
      <c r="AU75" s="341"/>
      <c r="AV75" s="341"/>
      <c r="AW75" s="381"/>
      <c r="AX75" s="362"/>
      <c r="AY75" s="381"/>
      <c r="AZ75" s="362"/>
      <c r="BA75" s="381"/>
      <c r="BB75" s="362"/>
      <c r="BC75" s="381"/>
      <c r="BD75" s="362"/>
      <c r="BE75" s="381"/>
      <c r="BF75" s="362"/>
      <c r="BG75" s="381"/>
      <c r="BH75" s="362"/>
      <c r="BI75" s="381"/>
      <c r="BJ75" s="362"/>
      <c r="BK75" s="381"/>
      <c r="BL75" s="362"/>
      <c r="BM75" s="381"/>
      <c r="BN75" s="362"/>
      <c r="BO75" s="381"/>
      <c r="BP75" s="362"/>
      <c r="BQ75" s="381"/>
      <c r="BR75" s="362"/>
      <c r="BS75" s="381"/>
      <c r="BT75" s="362"/>
      <c r="BU75" s="381"/>
      <c r="BV75" s="362"/>
      <c r="BW75" s="381"/>
      <c r="BX75" s="362"/>
      <c r="CC75" s="381"/>
      <c r="CD75" s="362"/>
    </row>
    <row r="76" spans="45:82" x14ac:dyDescent="0.2">
      <c r="AS76" s="17"/>
      <c r="AT76" s="341"/>
      <c r="AU76" s="341"/>
      <c r="AV76" s="341"/>
      <c r="AW76" s="381"/>
      <c r="AX76" s="362"/>
      <c r="AY76" s="381"/>
      <c r="AZ76" s="362"/>
      <c r="BA76" s="381"/>
      <c r="BB76" s="362"/>
      <c r="BC76" s="381"/>
      <c r="BD76" s="362"/>
      <c r="BE76" s="381"/>
      <c r="BF76" s="362"/>
      <c r="BG76" s="381"/>
      <c r="BH76" s="362"/>
      <c r="BI76" s="381"/>
      <c r="BJ76" s="362"/>
      <c r="BK76" s="381"/>
      <c r="BL76" s="362"/>
      <c r="BM76" s="381"/>
      <c r="BN76" s="362"/>
      <c r="BO76" s="381"/>
      <c r="BP76" s="362"/>
      <c r="BQ76" s="381"/>
      <c r="BR76" s="362"/>
      <c r="BS76" s="381"/>
      <c r="BT76" s="362"/>
      <c r="BU76" s="381"/>
      <c r="BV76" s="362"/>
      <c r="BW76" s="381"/>
      <c r="BX76" s="362"/>
      <c r="CC76" s="381"/>
      <c r="CD76" s="362"/>
    </row>
    <row r="77" spans="45:82" x14ac:dyDescent="0.2">
      <c r="AS77" s="17"/>
      <c r="AT77" s="341"/>
      <c r="AU77" s="341"/>
      <c r="AV77" s="341"/>
      <c r="AW77" s="381"/>
      <c r="AX77" s="362"/>
      <c r="AY77" s="381"/>
      <c r="AZ77" s="362"/>
      <c r="BA77" s="381"/>
      <c r="BB77" s="362"/>
      <c r="BC77" s="381"/>
      <c r="BD77" s="362"/>
      <c r="BE77" s="381"/>
      <c r="BF77" s="362"/>
      <c r="BG77" s="381"/>
      <c r="BH77" s="362"/>
      <c r="BI77" s="381"/>
      <c r="BJ77" s="362"/>
      <c r="BK77" s="381"/>
      <c r="BL77" s="362"/>
      <c r="BM77" s="381"/>
      <c r="BN77" s="362"/>
      <c r="BO77" s="381"/>
      <c r="BP77" s="362"/>
      <c r="BQ77" s="381"/>
      <c r="BR77" s="362"/>
      <c r="BS77" s="381"/>
      <c r="BT77" s="362"/>
      <c r="BU77" s="381"/>
      <c r="BV77" s="362"/>
      <c r="BW77" s="381"/>
      <c r="BX77" s="362"/>
      <c r="CC77" s="381"/>
      <c r="CD77" s="362"/>
    </row>
    <row r="78" spans="45:82" x14ac:dyDescent="0.2">
      <c r="AS78" s="17"/>
      <c r="AT78" s="341"/>
      <c r="AU78" s="341"/>
      <c r="AV78" s="341"/>
      <c r="AW78" s="381"/>
      <c r="AX78" s="362"/>
      <c r="AY78" s="381"/>
      <c r="AZ78" s="362"/>
      <c r="BA78" s="381"/>
      <c r="BB78" s="362"/>
      <c r="BC78" s="381"/>
      <c r="BD78" s="362"/>
      <c r="BE78" s="381"/>
      <c r="BF78" s="362"/>
      <c r="BG78" s="381"/>
      <c r="BH78" s="362"/>
      <c r="BI78" s="381"/>
      <c r="BJ78" s="362"/>
      <c r="BK78" s="381"/>
      <c r="BL78" s="362"/>
      <c r="BM78" s="381"/>
      <c r="BN78" s="362"/>
      <c r="BO78" s="381"/>
      <c r="BP78" s="362"/>
      <c r="BQ78" s="381"/>
      <c r="BR78" s="362"/>
      <c r="BS78" s="381"/>
      <c r="BT78" s="362"/>
      <c r="BU78" s="381"/>
      <c r="BV78" s="362"/>
      <c r="BW78" s="381"/>
      <c r="BX78" s="362"/>
      <c r="CC78" s="381"/>
      <c r="CD78" s="362"/>
    </row>
    <row r="79" spans="45:82" x14ac:dyDescent="0.2">
      <c r="AS79" s="17"/>
      <c r="AT79" s="341"/>
      <c r="AU79" s="341"/>
      <c r="AV79" s="341"/>
      <c r="AW79" s="381"/>
      <c r="AX79" s="362"/>
      <c r="AY79" s="381"/>
      <c r="AZ79" s="362"/>
      <c r="BA79" s="381"/>
      <c r="BB79" s="362"/>
      <c r="BC79" s="381"/>
      <c r="BD79" s="362"/>
      <c r="BE79" s="381"/>
      <c r="BF79" s="362"/>
      <c r="BG79" s="381"/>
      <c r="BH79" s="362"/>
      <c r="BI79" s="381"/>
      <c r="BJ79" s="362"/>
      <c r="BK79" s="381"/>
      <c r="BL79" s="362"/>
      <c r="BM79" s="381"/>
      <c r="BN79" s="362"/>
      <c r="BO79" s="381"/>
      <c r="BP79" s="362"/>
      <c r="BQ79" s="381"/>
      <c r="BR79" s="362"/>
      <c r="BS79" s="381"/>
      <c r="BT79" s="362"/>
      <c r="BU79" s="381"/>
      <c r="BV79" s="362"/>
      <c r="BW79" s="381"/>
      <c r="BX79" s="362"/>
      <c r="CC79" s="381"/>
      <c r="CD79" s="362"/>
    </row>
    <row r="80" spans="45:82" x14ac:dyDescent="0.2">
      <c r="AS80" s="17"/>
      <c r="AT80" s="341"/>
      <c r="AU80" s="341"/>
      <c r="AV80" s="341"/>
      <c r="AW80" s="381"/>
      <c r="AX80" s="362"/>
      <c r="AY80" s="381"/>
      <c r="AZ80" s="362"/>
      <c r="BA80" s="381"/>
      <c r="BB80" s="362"/>
      <c r="BC80" s="381"/>
      <c r="BD80" s="362"/>
      <c r="BE80" s="381"/>
      <c r="BF80" s="362"/>
      <c r="BG80" s="381"/>
      <c r="BH80" s="362"/>
      <c r="BI80" s="381"/>
      <c r="BJ80" s="362"/>
      <c r="BK80" s="381"/>
      <c r="BL80" s="362"/>
      <c r="BM80" s="381"/>
      <c r="BN80" s="362"/>
      <c r="BO80" s="381"/>
      <c r="BP80" s="362"/>
      <c r="BQ80" s="381"/>
      <c r="BR80" s="362"/>
      <c r="BS80" s="381"/>
      <c r="BT80" s="362"/>
      <c r="BU80" s="381"/>
      <c r="BV80" s="362"/>
      <c r="BW80" s="381"/>
      <c r="BX80" s="362"/>
      <c r="CC80" s="381"/>
      <c r="CD80" s="362"/>
    </row>
    <row r="81" spans="45:82" x14ac:dyDescent="0.2">
      <c r="AS81" s="17"/>
      <c r="AT81" s="341"/>
      <c r="AU81" s="341"/>
      <c r="AV81" s="341"/>
      <c r="AW81" s="381"/>
      <c r="AX81" s="362"/>
      <c r="AY81" s="381"/>
      <c r="AZ81" s="362"/>
      <c r="BA81" s="381"/>
      <c r="BB81" s="362"/>
      <c r="BC81" s="381"/>
      <c r="BD81" s="362"/>
      <c r="BE81" s="381"/>
      <c r="BF81" s="362"/>
      <c r="BG81" s="381"/>
      <c r="BH81" s="362"/>
      <c r="BI81" s="381"/>
      <c r="BJ81" s="362"/>
      <c r="BK81" s="381"/>
      <c r="BL81" s="362"/>
      <c r="BM81" s="381"/>
      <c r="BN81" s="362"/>
      <c r="BO81" s="381"/>
      <c r="BP81" s="362"/>
      <c r="BQ81" s="381"/>
      <c r="BR81" s="362"/>
      <c r="BS81" s="381"/>
      <c r="BT81" s="362"/>
      <c r="BU81" s="381"/>
      <c r="BV81" s="362"/>
      <c r="BW81" s="381"/>
      <c r="BX81" s="362"/>
      <c r="CC81" s="381"/>
      <c r="CD81" s="362"/>
    </row>
    <row r="82" spans="45:82" x14ac:dyDescent="0.2">
      <c r="AS82" s="17"/>
      <c r="AT82" s="341"/>
      <c r="AU82" s="341"/>
      <c r="AV82" s="341"/>
      <c r="AW82" s="381"/>
      <c r="AX82" s="362"/>
      <c r="AY82" s="381"/>
      <c r="AZ82" s="362"/>
      <c r="BA82" s="381"/>
      <c r="BB82" s="362"/>
      <c r="BC82" s="381"/>
      <c r="BD82" s="362"/>
      <c r="BE82" s="381"/>
      <c r="BF82" s="362"/>
      <c r="BG82" s="381"/>
      <c r="BH82" s="362"/>
      <c r="BI82" s="381"/>
      <c r="BJ82" s="362"/>
      <c r="BK82" s="381"/>
      <c r="BL82" s="362"/>
      <c r="BM82" s="381"/>
      <c r="BN82" s="362"/>
      <c r="BO82" s="381"/>
      <c r="BP82" s="362"/>
      <c r="BQ82" s="381"/>
      <c r="BR82" s="362"/>
      <c r="BS82" s="381"/>
      <c r="BT82" s="362"/>
      <c r="BU82" s="381"/>
      <c r="BV82" s="362"/>
      <c r="BW82" s="381"/>
      <c r="BX82" s="362"/>
      <c r="CC82" s="381"/>
      <c r="CD82" s="362"/>
    </row>
    <row r="83" spans="45:82" x14ac:dyDescent="0.2">
      <c r="AS83" s="17"/>
      <c r="AT83" s="341"/>
      <c r="AU83" s="341"/>
      <c r="AV83" s="341"/>
      <c r="AW83" s="381"/>
      <c r="AX83" s="362"/>
      <c r="AY83" s="381"/>
      <c r="AZ83" s="362"/>
      <c r="BA83" s="381"/>
      <c r="BB83" s="362"/>
      <c r="BC83" s="381"/>
      <c r="BD83" s="362"/>
      <c r="BE83" s="381"/>
      <c r="BF83" s="362"/>
      <c r="BG83" s="381"/>
      <c r="BH83" s="362"/>
      <c r="BI83" s="381"/>
      <c r="BJ83" s="362"/>
      <c r="BK83" s="381"/>
      <c r="BL83" s="362"/>
      <c r="BM83" s="381"/>
      <c r="BN83" s="362"/>
      <c r="BO83" s="381"/>
      <c r="BP83" s="362"/>
      <c r="BQ83" s="381"/>
      <c r="BR83" s="362"/>
      <c r="BS83" s="381"/>
      <c r="BT83" s="362"/>
      <c r="BU83" s="381"/>
      <c r="BV83" s="362"/>
      <c r="BW83" s="381"/>
      <c r="BX83" s="362"/>
      <c r="CC83" s="381"/>
      <c r="CD83" s="362"/>
    </row>
    <row r="84" spans="45:82" x14ac:dyDescent="0.2">
      <c r="AS84" s="17"/>
      <c r="AT84" s="341"/>
      <c r="AU84" s="341"/>
      <c r="AV84" s="341"/>
      <c r="AW84" s="381"/>
      <c r="AX84" s="362"/>
      <c r="AY84" s="381"/>
      <c r="AZ84" s="362"/>
      <c r="BA84" s="381"/>
      <c r="BB84" s="362"/>
      <c r="BC84" s="381"/>
      <c r="BD84" s="362"/>
      <c r="BE84" s="381"/>
      <c r="BF84" s="362"/>
      <c r="BG84" s="381"/>
      <c r="BH84" s="362"/>
      <c r="BI84" s="381"/>
      <c r="BJ84" s="362"/>
      <c r="BK84" s="381"/>
      <c r="BL84" s="362"/>
      <c r="BM84" s="381"/>
      <c r="BN84" s="362"/>
      <c r="BO84" s="381"/>
      <c r="BP84" s="362"/>
      <c r="BQ84" s="381"/>
      <c r="BR84" s="362"/>
      <c r="BS84" s="381"/>
      <c r="BT84" s="362"/>
      <c r="BU84" s="381"/>
      <c r="BV84" s="362"/>
      <c r="BW84" s="381"/>
      <c r="BX84" s="362"/>
      <c r="CC84" s="381"/>
      <c r="CD84" s="362"/>
    </row>
    <row r="85" spans="45:82" x14ac:dyDescent="0.2">
      <c r="AS85" s="17"/>
      <c r="AT85" s="341"/>
      <c r="AU85" s="341"/>
      <c r="AV85" s="341"/>
      <c r="AW85" s="381"/>
      <c r="AX85" s="362"/>
      <c r="AY85" s="381"/>
      <c r="AZ85" s="362"/>
      <c r="BA85" s="381"/>
      <c r="BB85" s="362"/>
      <c r="BC85" s="381"/>
      <c r="BD85" s="362"/>
      <c r="BE85" s="381"/>
      <c r="BF85" s="362"/>
      <c r="BG85" s="381"/>
      <c r="BH85" s="362"/>
      <c r="BI85" s="381"/>
      <c r="BJ85" s="362"/>
      <c r="BK85" s="381"/>
      <c r="BL85" s="362"/>
      <c r="BM85" s="381"/>
      <c r="BN85" s="362"/>
      <c r="BO85" s="381"/>
      <c r="BP85" s="362"/>
      <c r="BQ85" s="381"/>
      <c r="BR85" s="362"/>
      <c r="BS85" s="381"/>
      <c r="BT85" s="362"/>
      <c r="BU85" s="381"/>
      <c r="BV85" s="362"/>
      <c r="BW85" s="381"/>
      <c r="BX85" s="362"/>
      <c r="CC85" s="381"/>
      <c r="CD85" s="362"/>
    </row>
    <row r="86" spans="45:82" x14ac:dyDescent="0.2">
      <c r="AS86" s="17"/>
      <c r="AT86" s="341"/>
      <c r="AU86" s="341"/>
      <c r="AV86" s="341"/>
      <c r="AW86" s="381"/>
      <c r="AX86" s="362"/>
      <c r="AY86" s="381"/>
      <c r="AZ86" s="362"/>
      <c r="BA86" s="381"/>
      <c r="BB86" s="362"/>
      <c r="BC86" s="381"/>
      <c r="BD86" s="362"/>
      <c r="BE86" s="381"/>
      <c r="BF86" s="362"/>
      <c r="BG86" s="381"/>
      <c r="BH86" s="362"/>
      <c r="BI86" s="381"/>
      <c r="BJ86" s="362"/>
      <c r="BK86" s="381"/>
      <c r="BL86" s="362"/>
      <c r="BM86" s="381"/>
      <c r="BN86" s="362"/>
      <c r="BO86" s="381"/>
      <c r="BP86" s="362"/>
      <c r="BQ86" s="381"/>
      <c r="BR86" s="362"/>
      <c r="BS86" s="381"/>
      <c r="BT86" s="362"/>
      <c r="BU86" s="381"/>
      <c r="BV86" s="362"/>
      <c r="BW86" s="381"/>
      <c r="BX86" s="362"/>
      <c r="CC86" s="381"/>
      <c r="CD86" s="362"/>
    </row>
    <row r="87" spans="45:82" x14ac:dyDescent="0.2">
      <c r="AS87" s="17"/>
      <c r="AT87" s="341"/>
      <c r="AU87" s="341"/>
      <c r="AV87" s="341"/>
      <c r="AW87" s="381"/>
      <c r="AX87" s="362"/>
      <c r="AY87" s="381"/>
      <c r="AZ87" s="362"/>
      <c r="BA87" s="381"/>
      <c r="BB87" s="362"/>
      <c r="BC87" s="381"/>
      <c r="BD87" s="362"/>
      <c r="BE87" s="381"/>
      <c r="BF87" s="362"/>
      <c r="BG87" s="381"/>
      <c r="BH87" s="362"/>
      <c r="BI87" s="381"/>
      <c r="BJ87" s="362"/>
      <c r="BK87" s="381"/>
      <c r="BL87" s="362"/>
      <c r="BM87" s="381"/>
      <c r="BN87" s="362"/>
      <c r="BO87" s="381"/>
      <c r="BP87" s="362"/>
      <c r="BQ87" s="381"/>
      <c r="BR87" s="362"/>
      <c r="BS87" s="381"/>
      <c r="BT87" s="362"/>
      <c r="BU87" s="381"/>
      <c r="BV87" s="362"/>
      <c r="BW87" s="381"/>
      <c r="BX87" s="362"/>
      <c r="CC87" s="381"/>
      <c r="CD87" s="362"/>
    </row>
    <row r="88" spans="45:82" x14ac:dyDescent="0.2">
      <c r="AS88" s="17"/>
      <c r="AT88" s="341"/>
      <c r="AU88" s="341"/>
      <c r="AV88" s="341"/>
      <c r="AW88" s="381"/>
      <c r="AX88" s="362"/>
      <c r="AY88" s="381"/>
      <c r="AZ88" s="362"/>
      <c r="BA88" s="381"/>
      <c r="BB88" s="362"/>
      <c r="BC88" s="381"/>
      <c r="BD88" s="362"/>
      <c r="BE88" s="381"/>
      <c r="BF88" s="362"/>
      <c r="BG88" s="381"/>
      <c r="BH88" s="362"/>
      <c r="BI88" s="381"/>
      <c r="BJ88" s="362"/>
      <c r="BK88" s="381"/>
      <c r="BL88" s="362"/>
      <c r="BM88" s="381"/>
      <c r="BN88" s="362"/>
      <c r="BO88" s="381"/>
      <c r="BP88" s="362"/>
      <c r="BQ88" s="381"/>
      <c r="BR88" s="362"/>
      <c r="BS88" s="381"/>
      <c r="BT88" s="362"/>
      <c r="BU88" s="381"/>
      <c r="BV88" s="362"/>
      <c r="BW88" s="381"/>
      <c r="BX88" s="362"/>
      <c r="CC88" s="381"/>
      <c r="CD88" s="362"/>
    </row>
    <row r="89" spans="45:82" x14ac:dyDescent="0.2">
      <c r="AS89" s="17"/>
      <c r="AT89" s="341"/>
      <c r="AU89" s="341"/>
      <c r="AV89" s="341"/>
      <c r="AW89" s="381"/>
      <c r="AX89" s="362"/>
      <c r="AY89" s="381"/>
      <c r="AZ89" s="362"/>
      <c r="BA89" s="381"/>
      <c r="BB89" s="362"/>
      <c r="BC89" s="381"/>
      <c r="BD89" s="362"/>
      <c r="BE89" s="381"/>
      <c r="BF89" s="362"/>
      <c r="BG89" s="381"/>
      <c r="BH89" s="362"/>
      <c r="BI89" s="381"/>
      <c r="BJ89" s="362"/>
      <c r="BK89" s="381"/>
      <c r="BL89" s="362"/>
      <c r="BM89" s="381"/>
      <c r="BN89" s="362"/>
      <c r="BO89" s="381"/>
      <c r="BP89" s="362"/>
      <c r="BQ89" s="381"/>
      <c r="BR89" s="362"/>
      <c r="BS89" s="381"/>
      <c r="BT89" s="362"/>
      <c r="BU89" s="381"/>
      <c r="BV89" s="362"/>
      <c r="BW89" s="381"/>
      <c r="BX89" s="362"/>
      <c r="CC89" s="381"/>
      <c r="CD89" s="362"/>
    </row>
    <row r="90" spans="45:82" x14ac:dyDescent="0.2">
      <c r="AS90" s="17"/>
      <c r="AT90" s="341"/>
      <c r="AU90" s="341"/>
      <c r="AV90" s="341"/>
      <c r="AW90" s="381"/>
      <c r="AX90" s="362"/>
      <c r="AY90" s="381"/>
      <c r="AZ90" s="362"/>
      <c r="BA90" s="381"/>
      <c r="BB90" s="362"/>
      <c r="BC90" s="381"/>
      <c r="BD90" s="362"/>
      <c r="BE90" s="381"/>
      <c r="BF90" s="362"/>
      <c r="BG90" s="381"/>
      <c r="BH90" s="362"/>
      <c r="BI90" s="381"/>
      <c r="BJ90" s="362"/>
      <c r="BK90" s="381"/>
      <c r="BL90" s="362"/>
      <c r="BM90" s="381"/>
      <c r="BN90" s="362"/>
      <c r="BO90" s="381"/>
      <c r="BP90" s="362"/>
      <c r="BQ90" s="381"/>
      <c r="BR90" s="362"/>
      <c r="BS90" s="381"/>
      <c r="BT90" s="362"/>
      <c r="BU90" s="381"/>
      <c r="BV90" s="362"/>
      <c r="BW90" s="381"/>
      <c r="BX90" s="362"/>
      <c r="CC90" s="381"/>
      <c r="CD90" s="362"/>
    </row>
    <row r="91" spans="45:82" x14ac:dyDescent="0.2">
      <c r="AS91" s="17"/>
      <c r="AT91" s="341"/>
      <c r="AU91" s="341"/>
      <c r="AV91" s="341"/>
      <c r="AW91" s="381"/>
      <c r="AX91" s="362"/>
      <c r="AY91" s="381"/>
      <c r="AZ91" s="362"/>
      <c r="BA91" s="381"/>
      <c r="BB91" s="362"/>
      <c r="BC91" s="381"/>
      <c r="BD91" s="362"/>
      <c r="BE91" s="381"/>
      <c r="BF91" s="362"/>
      <c r="BG91" s="381"/>
      <c r="BH91" s="362"/>
      <c r="BI91" s="381"/>
      <c r="BJ91" s="362"/>
      <c r="BK91" s="381"/>
      <c r="BL91" s="362"/>
      <c r="BM91" s="381"/>
      <c r="BN91" s="362"/>
      <c r="BO91" s="381"/>
      <c r="BP91" s="362"/>
      <c r="BQ91" s="381"/>
      <c r="BR91" s="362"/>
      <c r="BS91" s="381"/>
      <c r="BT91" s="362"/>
      <c r="BU91" s="381"/>
      <c r="BV91" s="362"/>
      <c r="BW91" s="381"/>
      <c r="BX91" s="362"/>
      <c r="CC91" s="381"/>
      <c r="CD91" s="362"/>
    </row>
    <row r="92" spans="45:82" x14ac:dyDescent="0.2">
      <c r="AS92" s="17"/>
      <c r="AT92" s="341"/>
      <c r="AU92" s="341"/>
      <c r="AV92" s="341"/>
      <c r="AW92" s="381"/>
      <c r="AX92" s="362"/>
      <c r="AY92" s="381"/>
      <c r="AZ92" s="362"/>
      <c r="BA92" s="381"/>
      <c r="BB92" s="362"/>
      <c r="BC92" s="381"/>
      <c r="BD92" s="362"/>
      <c r="BE92" s="381"/>
      <c r="BF92" s="362"/>
      <c r="BG92" s="381"/>
      <c r="BH92" s="362"/>
      <c r="BI92" s="381"/>
      <c r="BJ92" s="362"/>
      <c r="BK92" s="381"/>
      <c r="BL92" s="362"/>
      <c r="BM92" s="381"/>
      <c r="BN92" s="362"/>
      <c r="BO92" s="381"/>
      <c r="BP92" s="362"/>
      <c r="BQ92" s="381"/>
      <c r="BR92" s="362"/>
      <c r="BS92" s="381"/>
      <c r="BT92" s="362"/>
      <c r="BU92" s="381"/>
      <c r="BV92" s="362"/>
      <c r="BW92" s="381"/>
      <c r="BX92" s="362"/>
      <c r="CC92" s="381"/>
      <c r="CD92" s="362"/>
    </row>
    <row r="93" spans="45:82" x14ac:dyDescent="0.2">
      <c r="AS93" s="17"/>
      <c r="AT93" s="341"/>
      <c r="AU93" s="341"/>
      <c r="AV93" s="341"/>
      <c r="AW93" s="381"/>
      <c r="AX93" s="362"/>
      <c r="AY93" s="381"/>
      <c r="AZ93" s="362"/>
      <c r="BA93" s="381"/>
      <c r="BB93" s="362"/>
      <c r="BC93" s="381"/>
      <c r="BD93" s="362"/>
      <c r="BE93" s="381"/>
      <c r="BF93" s="362"/>
      <c r="BG93" s="381"/>
      <c r="BH93" s="362"/>
      <c r="BI93" s="381"/>
      <c r="BJ93" s="362"/>
      <c r="BK93" s="381"/>
      <c r="BL93" s="362"/>
      <c r="BM93" s="381"/>
      <c r="BN93" s="362"/>
      <c r="BO93" s="381"/>
      <c r="BP93" s="362"/>
      <c r="BQ93" s="381"/>
      <c r="BR93" s="362"/>
      <c r="BS93" s="381"/>
      <c r="BT93" s="362"/>
      <c r="BU93" s="381"/>
      <c r="BV93" s="362"/>
      <c r="BW93" s="381"/>
      <c r="BX93" s="362"/>
      <c r="CC93" s="381"/>
      <c r="CD93" s="362"/>
    </row>
    <row r="94" spans="45:82" x14ac:dyDescent="0.2">
      <c r="AS94" s="17"/>
      <c r="AT94" s="341"/>
      <c r="AU94" s="341"/>
      <c r="AV94" s="341"/>
      <c r="AW94" s="381"/>
      <c r="AX94" s="362"/>
      <c r="AY94" s="381"/>
      <c r="AZ94" s="362"/>
      <c r="BA94" s="381"/>
      <c r="BB94" s="362"/>
      <c r="BC94" s="381"/>
      <c r="BD94" s="362"/>
      <c r="BE94" s="381"/>
      <c r="BF94" s="362"/>
      <c r="BG94" s="381"/>
      <c r="BH94" s="362"/>
      <c r="BI94" s="381"/>
      <c r="BJ94" s="362"/>
      <c r="BK94" s="381"/>
      <c r="BL94" s="362"/>
      <c r="BM94" s="381"/>
      <c r="BN94" s="362"/>
      <c r="BO94" s="381"/>
      <c r="BP94" s="362"/>
      <c r="BQ94" s="381"/>
      <c r="BR94" s="362"/>
      <c r="BS94" s="381"/>
      <c r="BT94" s="362"/>
      <c r="BU94" s="381"/>
      <c r="BV94" s="362"/>
      <c r="BW94" s="381"/>
      <c r="BX94" s="362"/>
      <c r="CC94" s="381"/>
      <c r="CD94" s="362"/>
    </row>
    <row r="95" spans="45:82" x14ac:dyDescent="0.2">
      <c r="AS95" s="17"/>
      <c r="AT95" s="341"/>
      <c r="AU95" s="341"/>
      <c r="AV95" s="341"/>
      <c r="AW95" s="381"/>
      <c r="AX95" s="362"/>
      <c r="AY95" s="381"/>
      <c r="AZ95" s="362"/>
      <c r="BA95" s="381"/>
      <c r="BB95" s="362"/>
      <c r="BC95" s="381"/>
      <c r="BD95" s="362"/>
      <c r="BE95" s="381"/>
      <c r="BF95" s="362"/>
      <c r="BG95" s="381"/>
      <c r="BH95" s="362"/>
      <c r="BI95" s="381"/>
      <c r="BJ95" s="362"/>
      <c r="BK95" s="381"/>
      <c r="BL95" s="362"/>
      <c r="BM95" s="381"/>
      <c r="BN95" s="362"/>
      <c r="BO95" s="381"/>
      <c r="BP95" s="362"/>
      <c r="BQ95" s="381"/>
      <c r="BR95" s="362"/>
      <c r="BS95" s="381"/>
      <c r="BT95" s="362"/>
      <c r="BU95" s="381"/>
      <c r="BV95" s="362"/>
      <c r="BW95" s="381"/>
      <c r="BX95" s="362"/>
      <c r="CC95" s="381"/>
      <c r="CD95" s="362"/>
    </row>
    <row r="96" spans="45:82" x14ac:dyDescent="0.2">
      <c r="AS96" s="17"/>
      <c r="AT96" s="341"/>
      <c r="AU96" s="341"/>
      <c r="AV96" s="341"/>
      <c r="AW96" s="381"/>
      <c r="AX96" s="362"/>
      <c r="AY96" s="381"/>
      <c r="AZ96" s="362"/>
      <c r="BA96" s="381"/>
      <c r="BB96" s="362"/>
      <c r="BC96" s="381"/>
      <c r="BD96" s="362"/>
      <c r="BE96" s="381"/>
      <c r="BF96" s="362"/>
      <c r="BG96" s="381"/>
      <c r="BH96" s="362"/>
      <c r="BI96" s="381"/>
      <c r="BJ96" s="362"/>
      <c r="BK96" s="381"/>
      <c r="BL96" s="362"/>
      <c r="BM96" s="381"/>
      <c r="BN96" s="362"/>
      <c r="BO96" s="381"/>
      <c r="BP96" s="362"/>
      <c r="BQ96" s="381"/>
      <c r="BR96" s="362"/>
      <c r="BS96" s="381"/>
      <c r="BT96" s="362"/>
      <c r="BU96" s="381"/>
      <c r="BV96" s="362"/>
      <c r="BW96" s="381"/>
      <c r="BX96" s="362"/>
      <c r="CC96" s="381"/>
      <c r="CD96" s="362"/>
    </row>
    <row r="97" spans="45:82" x14ac:dyDescent="0.2">
      <c r="AS97" s="17"/>
      <c r="AT97" s="341"/>
      <c r="AU97" s="341"/>
      <c r="AV97" s="341"/>
      <c r="AW97" s="381"/>
      <c r="AX97" s="362"/>
      <c r="AY97" s="381"/>
      <c r="AZ97" s="362"/>
      <c r="BA97" s="381"/>
      <c r="BB97" s="362"/>
      <c r="BC97" s="381"/>
      <c r="BD97" s="362"/>
      <c r="BE97" s="381"/>
      <c r="BF97" s="362"/>
      <c r="BG97" s="381"/>
      <c r="BH97" s="362"/>
      <c r="BI97" s="381"/>
      <c r="BJ97" s="362"/>
      <c r="BK97" s="381"/>
      <c r="BL97" s="362"/>
      <c r="BM97" s="381"/>
      <c r="BN97" s="362"/>
      <c r="BO97" s="381"/>
      <c r="BP97" s="362"/>
      <c r="BQ97" s="381"/>
      <c r="BR97" s="362"/>
      <c r="BS97" s="381"/>
      <c r="BT97" s="362"/>
      <c r="BU97" s="381"/>
      <c r="BV97" s="362"/>
      <c r="BW97" s="381"/>
      <c r="BX97" s="362"/>
      <c r="CC97" s="381"/>
      <c r="CD97" s="362"/>
    </row>
    <row r="98" spans="45:82" x14ac:dyDescent="0.2">
      <c r="AS98" s="17"/>
      <c r="AT98" s="341"/>
      <c r="AU98" s="341"/>
      <c r="AV98" s="341"/>
      <c r="AW98" s="381"/>
      <c r="AX98" s="362"/>
      <c r="AY98" s="381"/>
      <c r="AZ98" s="362"/>
      <c r="BA98" s="381"/>
      <c r="BB98" s="362"/>
      <c r="BC98" s="381"/>
      <c r="BD98" s="362"/>
      <c r="BE98" s="381"/>
      <c r="BF98" s="362"/>
      <c r="BG98" s="381"/>
      <c r="BH98" s="362"/>
      <c r="BI98" s="381"/>
      <c r="BJ98" s="362"/>
      <c r="BK98" s="381"/>
      <c r="BL98" s="362"/>
      <c r="BM98" s="381"/>
      <c r="BN98" s="362"/>
      <c r="BO98" s="381"/>
      <c r="BP98" s="362"/>
      <c r="BQ98" s="381"/>
      <c r="BR98" s="362"/>
      <c r="BS98" s="381"/>
      <c r="BT98" s="362"/>
      <c r="BU98" s="381"/>
      <c r="BV98" s="362"/>
      <c r="BW98" s="381"/>
      <c r="BX98" s="362"/>
      <c r="CC98" s="381"/>
      <c r="CD98" s="362"/>
    </row>
    <row r="99" spans="45:82" x14ac:dyDescent="0.2">
      <c r="AS99" s="17"/>
      <c r="AT99" s="341"/>
      <c r="AU99" s="341"/>
      <c r="AV99" s="341"/>
      <c r="AW99" s="381"/>
      <c r="AX99" s="362"/>
      <c r="AY99" s="381"/>
      <c r="AZ99" s="362"/>
      <c r="BA99" s="381"/>
      <c r="BB99" s="362"/>
      <c r="BC99" s="381"/>
      <c r="BD99" s="362"/>
      <c r="BE99" s="381"/>
      <c r="BF99" s="362"/>
      <c r="BG99" s="381"/>
      <c r="BH99" s="362"/>
      <c r="BI99" s="381"/>
      <c r="BJ99" s="362"/>
      <c r="BK99" s="381"/>
      <c r="BL99" s="362"/>
      <c r="BM99" s="381"/>
      <c r="BN99" s="362"/>
      <c r="BO99" s="381"/>
      <c r="BP99" s="362"/>
      <c r="BQ99" s="381"/>
      <c r="BR99" s="362"/>
      <c r="BS99" s="381"/>
      <c r="BT99" s="362"/>
      <c r="BU99" s="381"/>
      <c r="BV99" s="362"/>
      <c r="BW99" s="381"/>
      <c r="BX99" s="362"/>
      <c r="CC99" s="381"/>
      <c r="CD99" s="362"/>
    </row>
    <row r="100" spans="45:82" x14ac:dyDescent="0.2">
      <c r="AS100" s="17"/>
      <c r="AT100" s="341"/>
      <c r="AU100" s="341"/>
      <c r="AV100" s="341"/>
      <c r="AW100" s="381"/>
      <c r="AX100" s="362"/>
      <c r="AY100" s="381"/>
      <c r="AZ100" s="362"/>
      <c r="BA100" s="381"/>
      <c r="BB100" s="362"/>
      <c r="BC100" s="381"/>
      <c r="BD100" s="362"/>
      <c r="BE100" s="381"/>
      <c r="BF100" s="362"/>
      <c r="BG100" s="381"/>
      <c r="BH100" s="362"/>
      <c r="BI100" s="381"/>
      <c r="BJ100" s="362"/>
      <c r="BK100" s="381"/>
      <c r="BL100" s="362"/>
      <c r="BM100" s="381"/>
      <c r="BN100" s="362"/>
      <c r="BO100" s="381"/>
      <c r="BP100" s="362"/>
      <c r="BQ100" s="381"/>
      <c r="BR100" s="362"/>
      <c r="BS100" s="381"/>
      <c r="BT100" s="362"/>
      <c r="BU100" s="381"/>
      <c r="BV100" s="362"/>
      <c r="BW100" s="381"/>
      <c r="BX100" s="362"/>
      <c r="CC100" s="381"/>
      <c r="CD100" s="362"/>
    </row>
    <row r="101" spans="45:82" x14ac:dyDescent="0.2">
      <c r="AS101" s="17"/>
      <c r="AT101" s="341"/>
      <c r="AU101" s="341"/>
      <c r="AV101" s="341"/>
      <c r="AW101" s="381"/>
      <c r="AX101" s="362"/>
      <c r="AY101" s="381"/>
      <c r="AZ101" s="362"/>
      <c r="BA101" s="381"/>
      <c r="BB101" s="362"/>
      <c r="BC101" s="381"/>
      <c r="BD101" s="362"/>
      <c r="BE101" s="381"/>
      <c r="BF101" s="362"/>
      <c r="BG101" s="381"/>
      <c r="BH101" s="362"/>
      <c r="BI101" s="381"/>
      <c r="BJ101" s="362"/>
      <c r="BK101" s="381"/>
      <c r="BL101" s="362"/>
      <c r="BM101" s="381"/>
      <c r="BN101" s="362"/>
      <c r="BO101" s="381"/>
      <c r="BP101" s="362"/>
      <c r="BQ101" s="381"/>
      <c r="BR101" s="362"/>
      <c r="BS101" s="381"/>
      <c r="BT101" s="362"/>
      <c r="BU101" s="381"/>
      <c r="BV101" s="362"/>
      <c r="BW101" s="381"/>
      <c r="BX101" s="362"/>
      <c r="CC101" s="381"/>
      <c r="CD101" s="362"/>
    </row>
    <row r="102" spans="45:82" x14ac:dyDescent="0.2">
      <c r="AS102" s="17"/>
      <c r="AT102" s="341"/>
      <c r="AU102" s="341"/>
      <c r="AV102" s="341"/>
      <c r="AW102" s="381"/>
      <c r="AX102" s="362"/>
      <c r="AY102" s="381"/>
      <c r="AZ102" s="362"/>
      <c r="BA102" s="381"/>
      <c r="BB102" s="362"/>
      <c r="BC102" s="381"/>
      <c r="BD102" s="362"/>
      <c r="BE102" s="381"/>
      <c r="BF102" s="362"/>
      <c r="BG102" s="381"/>
      <c r="BH102" s="362"/>
      <c r="BI102" s="381"/>
      <c r="BJ102" s="362"/>
      <c r="BK102" s="381"/>
      <c r="BL102" s="362"/>
      <c r="BM102" s="381"/>
      <c r="BN102" s="362"/>
      <c r="BO102" s="381"/>
      <c r="BP102" s="362"/>
      <c r="BQ102" s="381"/>
      <c r="BR102" s="362"/>
      <c r="BS102" s="381"/>
      <c r="BT102" s="362"/>
      <c r="BU102" s="381"/>
      <c r="BV102" s="362"/>
      <c r="BW102" s="381"/>
      <c r="BX102" s="362"/>
      <c r="CC102" s="381"/>
      <c r="CD102" s="362"/>
    </row>
    <row r="103" spans="45:82" x14ac:dyDescent="0.2">
      <c r="AS103" s="17"/>
      <c r="AT103" s="341"/>
      <c r="AU103" s="341"/>
      <c r="AV103" s="341"/>
      <c r="AW103" s="381"/>
      <c r="AX103" s="362"/>
      <c r="AY103" s="381"/>
      <c r="AZ103" s="362"/>
      <c r="BA103" s="381"/>
      <c r="BB103" s="362"/>
      <c r="BC103" s="381"/>
      <c r="BD103" s="362"/>
      <c r="BE103" s="381"/>
      <c r="BF103" s="362"/>
      <c r="BG103" s="381"/>
      <c r="BH103" s="362"/>
      <c r="BI103" s="381"/>
      <c r="BJ103" s="362"/>
      <c r="BK103" s="381"/>
      <c r="BL103" s="362"/>
      <c r="BM103" s="381"/>
      <c r="BN103" s="362"/>
      <c r="BO103" s="381"/>
      <c r="BP103" s="362"/>
      <c r="BQ103" s="381"/>
      <c r="BR103" s="362"/>
      <c r="BS103" s="381"/>
      <c r="BT103" s="362"/>
      <c r="BU103" s="381"/>
      <c r="BV103" s="362"/>
      <c r="BW103" s="381"/>
      <c r="BX103" s="362"/>
      <c r="CC103" s="381"/>
      <c r="CD103" s="362"/>
    </row>
    <row r="104" spans="45:82" x14ac:dyDescent="0.2">
      <c r="AS104" s="17"/>
      <c r="AT104" s="341"/>
      <c r="AU104" s="341"/>
      <c r="AV104" s="341"/>
      <c r="AW104" s="381"/>
      <c r="AX104" s="362"/>
      <c r="AY104" s="381"/>
      <c r="AZ104" s="362"/>
      <c r="BA104" s="381"/>
      <c r="BB104" s="362"/>
      <c r="BC104" s="381"/>
      <c r="BD104" s="362"/>
      <c r="BE104" s="381"/>
      <c r="BF104" s="362"/>
      <c r="BG104" s="381"/>
      <c r="BH104" s="362"/>
      <c r="BI104" s="381"/>
      <c r="BJ104" s="362"/>
      <c r="BK104" s="381"/>
      <c r="BL104" s="362"/>
      <c r="BM104" s="381"/>
      <c r="BN104" s="362"/>
      <c r="BO104" s="381"/>
      <c r="BP104" s="362"/>
      <c r="BQ104" s="381"/>
      <c r="BR104" s="362"/>
      <c r="BS104" s="381"/>
      <c r="BT104" s="362"/>
      <c r="BU104" s="381"/>
      <c r="BV104" s="362"/>
      <c r="BW104" s="381"/>
      <c r="BX104" s="362"/>
      <c r="CC104" s="381"/>
      <c r="CD104" s="362"/>
    </row>
    <row r="105" spans="45:82" x14ac:dyDescent="0.2">
      <c r="AS105" s="17"/>
      <c r="AT105" s="341"/>
      <c r="AU105" s="341"/>
      <c r="AV105" s="341"/>
      <c r="AW105" s="381"/>
      <c r="AX105" s="362"/>
      <c r="AY105" s="381"/>
      <c r="AZ105" s="362"/>
      <c r="BA105" s="381"/>
      <c r="BB105" s="362"/>
      <c r="BC105" s="381"/>
      <c r="BD105" s="362"/>
      <c r="BE105" s="381"/>
      <c r="BF105" s="362"/>
      <c r="BG105" s="381"/>
      <c r="BH105" s="362"/>
      <c r="BI105" s="381"/>
      <c r="BJ105" s="362"/>
      <c r="BK105" s="381"/>
      <c r="BL105" s="362"/>
      <c r="BM105" s="381"/>
      <c r="BN105" s="362"/>
      <c r="BO105" s="381"/>
      <c r="BP105" s="362"/>
      <c r="BQ105" s="381"/>
      <c r="BR105" s="362"/>
      <c r="BS105" s="381"/>
      <c r="BT105" s="362"/>
      <c r="BU105" s="381"/>
      <c r="BV105" s="362"/>
      <c r="BW105" s="381"/>
      <c r="BX105" s="362"/>
      <c r="CC105" s="381"/>
      <c r="CD105" s="362"/>
    </row>
    <row r="106" spans="45:82" x14ac:dyDescent="0.2">
      <c r="AS106" s="17"/>
      <c r="AT106" s="341"/>
      <c r="AU106" s="341"/>
      <c r="AV106" s="341"/>
      <c r="AW106" s="381"/>
      <c r="AX106" s="362"/>
      <c r="AY106" s="381"/>
      <c r="AZ106" s="362"/>
      <c r="BA106" s="381"/>
      <c r="BB106" s="362"/>
      <c r="BC106" s="381"/>
      <c r="BD106" s="362"/>
      <c r="BE106" s="381"/>
      <c r="BF106" s="362"/>
      <c r="BG106" s="381"/>
      <c r="BH106" s="362"/>
      <c r="BI106" s="381"/>
      <c r="BJ106" s="362"/>
      <c r="BK106" s="381"/>
      <c r="BL106" s="362"/>
      <c r="BM106" s="381"/>
      <c r="BN106" s="362"/>
      <c r="BO106" s="381"/>
      <c r="BP106" s="362"/>
      <c r="BQ106" s="381"/>
      <c r="BR106" s="362"/>
      <c r="BS106" s="381"/>
      <c r="BT106" s="362"/>
      <c r="BU106" s="381"/>
      <c r="BV106" s="362"/>
      <c r="BW106" s="381"/>
      <c r="BX106" s="362"/>
      <c r="CC106" s="381"/>
      <c r="CD106" s="362"/>
    </row>
    <row r="107" spans="45:82" x14ac:dyDescent="0.2">
      <c r="AS107" s="17"/>
      <c r="AT107" s="341"/>
      <c r="AU107" s="341"/>
      <c r="AV107" s="341"/>
      <c r="AW107" s="381"/>
      <c r="AX107" s="362"/>
      <c r="AY107" s="381"/>
      <c r="AZ107" s="362"/>
      <c r="BA107" s="381"/>
      <c r="BB107" s="362"/>
      <c r="BC107" s="381"/>
      <c r="BD107" s="362"/>
      <c r="BE107" s="381"/>
      <c r="BF107" s="362"/>
      <c r="BG107" s="381"/>
      <c r="BH107" s="362"/>
      <c r="BI107" s="381"/>
      <c r="BJ107" s="362"/>
      <c r="BK107" s="381"/>
      <c r="BL107" s="362"/>
      <c r="BM107" s="381"/>
      <c r="BN107" s="362"/>
      <c r="BO107" s="381"/>
      <c r="BP107" s="362"/>
      <c r="BQ107" s="381"/>
      <c r="BR107" s="362"/>
      <c r="BS107" s="381"/>
      <c r="BT107" s="362"/>
      <c r="BU107" s="381"/>
      <c r="BV107" s="362"/>
      <c r="BW107" s="381"/>
      <c r="BX107" s="362"/>
      <c r="CC107" s="381"/>
      <c r="CD107" s="362"/>
    </row>
    <row r="108" spans="45:82" x14ac:dyDescent="0.2">
      <c r="AS108" s="17"/>
      <c r="AT108" s="341"/>
      <c r="AU108" s="341"/>
      <c r="AV108" s="341"/>
      <c r="AW108" s="381"/>
      <c r="AX108" s="362"/>
      <c r="AY108" s="381"/>
      <c r="AZ108" s="362"/>
      <c r="BA108" s="381"/>
      <c r="BB108" s="362"/>
      <c r="BC108" s="381"/>
      <c r="BD108" s="362"/>
      <c r="BE108" s="381"/>
      <c r="BF108" s="362"/>
      <c r="BG108" s="381"/>
      <c r="BH108" s="362"/>
      <c r="BI108" s="381"/>
      <c r="BJ108" s="362"/>
      <c r="BK108" s="381"/>
      <c r="BL108" s="362"/>
      <c r="BM108" s="381"/>
      <c r="BN108" s="362"/>
      <c r="BO108" s="381"/>
      <c r="BP108" s="362"/>
      <c r="BQ108" s="381"/>
      <c r="BR108" s="362"/>
      <c r="BS108" s="381"/>
      <c r="BT108" s="362"/>
      <c r="BU108" s="381"/>
      <c r="BV108" s="362"/>
      <c r="BW108" s="381"/>
      <c r="BX108" s="362"/>
      <c r="CC108" s="381"/>
      <c r="CD108" s="362"/>
    </row>
  </sheetData>
  <sheetProtection sheet="1" objects="1" scenarios="1" formatCells="0" formatColumns="0" formatRows="0" insertColumns="0"/>
  <customSheetViews>
    <customSheetView guid="{F9B2AFCD-706F-4A95-97DA-6EDAA648AEE9}" showPageBreaks="1" printArea="1" showRuler="0" topLeftCell="A3">
      <selection activeCell="D12" sqref="D12:E13"/>
      <rowBreaks count="1" manualBreakCount="1">
        <brk id="24" max="16383" man="1"/>
      </rowBreaks>
      <colBreaks count="1" manualBreakCount="1">
        <brk id="34" max="1048575" man="1"/>
      </colBreaks>
      <pageMargins left="0.22" right="0.28000000000000003" top="0.98402777777777783" bottom="0.98402777777777772" header="0.5" footer="0.5"/>
      <printOptions horizontalCentered="1"/>
      <pageSetup paperSize="9" scale="90" firstPageNumber="0" orientation="landscape" horizontalDpi="300" verticalDpi="300" r:id="rId1"/>
      <headerFooter alignWithMargins="0">
        <oddFooter>&amp;C&amp;8UNSD/UNEP Questionnaire 2008 on Environment Statistics - Waste Section - p.&amp;P</oddFooter>
      </headerFooter>
    </customSheetView>
  </customSheetViews>
  <mergeCells count="49">
    <mergeCell ref="D52:AR52"/>
    <mergeCell ref="D43:AR43"/>
    <mergeCell ref="D42:AR42"/>
    <mergeCell ref="D46:AR46"/>
    <mergeCell ref="D41:AR41"/>
    <mergeCell ref="D45:AR45"/>
    <mergeCell ref="D47:AR47"/>
    <mergeCell ref="D40:AR40"/>
    <mergeCell ref="D39:AR39"/>
    <mergeCell ref="D38:AR38"/>
    <mergeCell ref="D51:AR51"/>
    <mergeCell ref="D50:AR50"/>
    <mergeCell ref="D49:AR49"/>
    <mergeCell ref="D48:AR48"/>
    <mergeCell ref="D44:AR44"/>
    <mergeCell ref="D37:AR37"/>
    <mergeCell ref="C4:AK4"/>
    <mergeCell ref="C1:E1"/>
    <mergeCell ref="D36:AR36"/>
    <mergeCell ref="D34:AR34"/>
    <mergeCell ref="D33:AR33"/>
    <mergeCell ref="D32:AR32"/>
    <mergeCell ref="D31:AR31"/>
    <mergeCell ref="D35:AR35"/>
    <mergeCell ref="D22:AK22"/>
    <mergeCell ref="D23:AP23"/>
    <mergeCell ref="D24:AR24"/>
    <mergeCell ref="D25:AK25"/>
    <mergeCell ref="D29:AR29"/>
    <mergeCell ref="D30:AR30"/>
    <mergeCell ref="AT52:BX52"/>
    <mergeCell ref="AT48:BX48"/>
    <mergeCell ref="AT49:BX49"/>
    <mergeCell ref="AT50:BX50"/>
    <mergeCell ref="AT51:BX51"/>
    <mergeCell ref="AT46:BX46"/>
    <mergeCell ref="BQ4:BR4"/>
    <mergeCell ref="AT47:BX47"/>
    <mergeCell ref="AT35:BX35"/>
    <mergeCell ref="AT41:BX41"/>
    <mergeCell ref="AT45:BX45"/>
    <mergeCell ref="AT36:BX36"/>
    <mergeCell ref="AT37:BX37"/>
    <mergeCell ref="AT38:BX38"/>
    <mergeCell ref="AT39:BX39"/>
    <mergeCell ref="AT40:BX40"/>
    <mergeCell ref="AT42:BX42"/>
    <mergeCell ref="AT43:BX43"/>
    <mergeCell ref="AT44:BX44"/>
  </mergeCells>
  <phoneticPr fontId="19" type="noConversion"/>
  <conditionalFormatting sqref="F18 F16 H18 H16 J18 J16 L18 L16 N18 N16 P18 P16 R18 R16 T18 T16 V18 V16 X18 X16 Z18 Z16 AF16 AB16 AD16 AP16 AN16 AL16 AJ16 AH16 AP18 AN18 AL18 AJ18 AH18 AF18 AB18 AD18">
    <cfRule type="cellIs" dxfId="13" priority="6" stopIfTrue="1" operator="lessThan">
      <formula>F17</formula>
    </cfRule>
  </conditionalFormatting>
  <conditionalFormatting sqref="AP13 AN13 AL13 AJ13 AH13 AF13 AD13 AB13 Z13 X13 V13 T13 R13 P13 N13 L13 J13 F13 H13">
    <cfRule type="cellIs" dxfId="12" priority="7" stopIfTrue="1" operator="lessThan">
      <formula>F11+F12</formula>
    </cfRule>
    <cfRule type="cellIs" dxfId="11" priority="8" stopIfTrue="1" operator="lessThan">
      <formula>F14+F15+F16+F18+F20</formula>
    </cfRule>
  </conditionalFormatting>
  <conditionalFormatting sqref="CA9 BK11:BK20 BW28 BI9 BI11:BI20 CG11:CG20 BC11:BC20 CE28 BG9 CE11:CE20 BE11:BE20 BG11:BG20 BC9 BE9 BA9 BA11:BA20 CE9 CG9 CC9 CC11:CC20 BY11:BY20 CA11:CA20 BW9 BY9 BU11:BU20 BW11:BW20 BS9 BU9 BQ11:BQ20 BS11:BS20 BO9 BQ9 BM11:BM20 BO11:BO20 BK9 BM9 BY28 BA28 BC28 BE28 BG28 BI28 BK28 BM28 BO28 BQ28 BS28 BU28 CC28">
    <cfRule type="cellIs" dxfId="10" priority="10" stopIfTrue="1" operator="equal">
      <formula>"&gt; 25%"</formula>
    </cfRule>
  </conditionalFormatting>
  <conditionalFormatting sqref="CG25 CG27 AW30 AW27 AW25 AY25 AY30 AY27 BA27 BA25 BA30 BC30 BC27 BC25 BE25 BE30 BE27 BG27 BG25 BG30 BI30 BI27 BI25 BK25 BK30 BK27 BM27 BM25 BM30 BO30 BO27 BO25 BQ25 BQ30 BQ27 BS27 BS25 BS30 BU30 BU27 BU25 BW25 BW30 BW27 BY27 BY25 BY30 CA30 CA27 CA25 CC25 CC30 CC27 CE27 CE25 CE30 CG30">
    <cfRule type="cellIs" dxfId="9" priority="11" stopIfTrue="1" operator="equal">
      <formula>"&lt;&gt;"</formula>
    </cfRule>
  </conditionalFormatting>
  <conditionalFormatting sqref="AY9:AY20">
    <cfRule type="cellIs" dxfId="8" priority="12" stopIfTrue="1" operator="equal">
      <formula>"&gt; 100%"</formula>
    </cfRule>
  </conditionalFormatting>
  <conditionalFormatting sqref="CG10 CE10 CC10 CA10 BY10 BW10 BU10 BS10 BQ10 BO10 BM10 BK10 BI10 BG10 BE10 BA10 BC10">
    <cfRule type="cellIs" dxfId="7" priority="19" stopIfTrue="1" operator="equal">
      <formula>"&gt;25%"</formula>
    </cfRule>
  </conditionalFormatting>
  <printOptions horizontalCentered="1"/>
  <pageMargins left="0.45972222222222225" right="0.57013888888888886" top="0.82" bottom="0.98402777777777772" header="0.51180555555555562" footer="0.5"/>
  <pageSetup paperSize="9" scale="86" firstPageNumber="0" orientation="landscape" horizontalDpi="300" verticalDpi="300" r:id="rId2"/>
  <headerFooter alignWithMargins="0">
    <oddFooter>&amp;C&amp;8UNSD/UNEP Questionnaire 2013 on Environment Statistics - Waste Section - p.&amp;P</oddFooter>
  </headerFooter>
  <rowBreaks count="1" manualBreakCount="1">
    <brk id="25" max="16383" man="1"/>
  </rowBreaks>
  <ignoredErrors>
    <ignoredError sqref="BA10 BC10 BE10 BG10 BI10 BK10:CG10" formula="1"/>
  </ignoredError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154"/>
  <sheetViews>
    <sheetView showGridLines="0" topLeftCell="C1" zoomScaleNormal="83" workbookViewId="0">
      <selection activeCell="C10" sqref="C10:O10"/>
    </sheetView>
  </sheetViews>
  <sheetFormatPr defaultRowHeight="12.75" x14ac:dyDescent="0.2"/>
  <cols>
    <col min="1" max="1" width="0" style="64" hidden="1" customWidth="1"/>
    <col min="2" max="2" width="1.42578125" style="64" hidden="1" customWidth="1"/>
    <col min="5" max="5" width="32.42578125" customWidth="1"/>
  </cols>
  <sheetData>
    <row r="1" spans="1:26" ht="15.75" x14ac:dyDescent="0.25">
      <c r="C1" s="117" t="s">
        <v>83</v>
      </c>
      <c r="D1" s="118"/>
      <c r="E1" s="118"/>
      <c r="F1" s="118"/>
      <c r="G1" s="119"/>
      <c r="H1" s="119"/>
      <c r="I1" s="119"/>
      <c r="J1" s="119"/>
      <c r="K1" s="120"/>
      <c r="L1" s="120"/>
      <c r="M1" s="119"/>
      <c r="N1" s="119"/>
      <c r="O1" s="119"/>
    </row>
    <row r="2" spans="1:26" x14ac:dyDescent="0.2">
      <c r="C2" s="64"/>
      <c r="D2" s="121"/>
      <c r="E2" s="121"/>
      <c r="F2" s="121"/>
      <c r="G2" s="66"/>
      <c r="H2" s="2"/>
      <c r="I2" s="65"/>
      <c r="J2" s="81"/>
      <c r="K2" s="81"/>
      <c r="L2" s="64"/>
      <c r="M2" s="66"/>
      <c r="N2" s="66"/>
      <c r="O2" s="66"/>
    </row>
    <row r="3" spans="1:26" s="11" customFormat="1" ht="17.25" customHeight="1" x14ac:dyDescent="0.25">
      <c r="A3" s="68"/>
      <c r="B3" s="68"/>
      <c r="C3" s="67" t="s">
        <v>121</v>
      </c>
      <c r="D3" s="67"/>
      <c r="E3" s="99"/>
      <c r="F3" s="70"/>
      <c r="G3" s="122"/>
      <c r="H3" s="67" t="s">
        <v>122</v>
      </c>
      <c r="I3" s="99"/>
      <c r="J3" s="99"/>
      <c r="K3" s="70"/>
      <c r="L3" s="285"/>
      <c r="M3" s="70"/>
      <c r="N3" s="69"/>
      <c r="O3" s="70"/>
    </row>
    <row r="4" spans="1:26" s="11" customFormat="1" ht="10.5" customHeight="1" x14ac:dyDescent="0.2">
      <c r="A4" s="68"/>
      <c r="B4" s="68"/>
      <c r="C4" s="845"/>
      <c r="D4" s="845"/>
      <c r="E4" s="845"/>
      <c r="F4" s="845"/>
      <c r="G4" s="845"/>
      <c r="H4" s="845"/>
      <c r="I4" s="845"/>
      <c r="J4" s="845"/>
      <c r="K4" s="845"/>
      <c r="L4" s="845"/>
      <c r="M4" s="845"/>
      <c r="N4" s="845"/>
      <c r="O4" s="845"/>
    </row>
    <row r="5" spans="1:26" x14ac:dyDescent="0.2">
      <c r="C5" s="123"/>
      <c r="D5" s="675"/>
      <c r="E5" s="124"/>
      <c r="F5" s="124"/>
      <c r="G5" s="66"/>
      <c r="H5" s="66"/>
      <c r="I5" s="66"/>
      <c r="J5" s="64"/>
      <c r="K5" s="64"/>
      <c r="L5" s="64"/>
      <c r="M5" s="66"/>
      <c r="N5" s="66"/>
      <c r="O5" s="66"/>
      <c r="P5" s="125"/>
    </row>
    <row r="6" spans="1:26" ht="18.75" customHeight="1" x14ac:dyDescent="0.25">
      <c r="C6" s="889" t="s">
        <v>71</v>
      </c>
      <c r="D6" s="889"/>
      <c r="E6" s="889"/>
      <c r="F6" s="889"/>
      <c r="G6" s="889"/>
      <c r="H6" s="889"/>
      <c r="I6" s="889"/>
      <c r="J6" s="889"/>
      <c r="K6" s="889"/>
      <c r="L6" s="889"/>
      <c r="M6" s="889"/>
      <c r="N6" s="889"/>
      <c r="O6" s="889"/>
      <c r="P6" s="125"/>
    </row>
    <row r="7" spans="1:26" x14ac:dyDescent="0.2">
      <c r="C7" s="64"/>
      <c r="D7" s="81"/>
      <c r="E7" s="81"/>
      <c r="F7" s="81"/>
      <c r="G7" s="81"/>
      <c r="H7" s="81"/>
      <c r="I7" s="81"/>
      <c r="J7" s="81"/>
      <c r="K7" s="81"/>
      <c r="L7" s="81"/>
      <c r="M7" s="81"/>
      <c r="N7" s="81"/>
      <c r="O7" s="81"/>
      <c r="P7" s="2"/>
    </row>
    <row r="8" spans="1:26" ht="16.5" customHeight="1" x14ac:dyDescent="0.2">
      <c r="C8" s="890" t="s">
        <v>42</v>
      </c>
      <c r="D8" s="890"/>
      <c r="E8" s="890"/>
      <c r="F8" s="890"/>
      <c r="G8" s="890"/>
      <c r="H8" s="890"/>
      <c r="I8" s="890"/>
      <c r="J8" s="890"/>
      <c r="K8" s="890"/>
      <c r="L8" s="890"/>
      <c r="M8" s="890"/>
      <c r="N8" s="890"/>
      <c r="O8" s="890"/>
      <c r="P8" s="126"/>
      <c r="Q8" s="100"/>
      <c r="R8" s="100"/>
      <c r="S8" s="100"/>
      <c r="T8" s="100"/>
      <c r="U8" s="100"/>
      <c r="V8" s="100"/>
      <c r="W8" s="100"/>
      <c r="X8" s="100"/>
      <c r="Y8" s="100"/>
      <c r="Z8" s="2"/>
    </row>
    <row r="9" spans="1:26" ht="16.5" customHeight="1" x14ac:dyDescent="0.2">
      <c r="C9" s="891"/>
      <c r="D9" s="891"/>
      <c r="E9" s="891"/>
      <c r="F9" s="891"/>
      <c r="G9" s="891"/>
      <c r="H9" s="891"/>
      <c r="I9" s="891"/>
      <c r="J9" s="891"/>
      <c r="K9" s="891"/>
      <c r="L9" s="891"/>
      <c r="M9" s="891"/>
      <c r="N9" s="891"/>
      <c r="O9" s="891"/>
    </row>
    <row r="10" spans="1:26" ht="44.25" customHeight="1" x14ac:dyDescent="0.2">
      <c r="C10" s="888" t="s">
        <v>307</v>
      </c>
      <c r="D10" s="888"/>
      <c r="E10" s="888"/>
      <c r="F10" s="888"/>
      <c r="G10" s="888"/>
      <c r="H10" s="888"/>
      <c r="I10" s="888"/>
      <c r="J10" s="888"/>
      <c r="K10" s="888"/>
      <c r="L10" s="888"/>
      <c r="M10" s="888"/>
      <c r="N10" s="888"/>
      <c r="O10" s="888"/>
    </row>
    <row r="11" spans="1:26" ht="16.5" customHeight="1" x14ac:dyDescent="0.2">
      <c r="C11" s="883"/>
      <c r="D11" s="883"/>
      <c r="E11" s="883"/>
      <c r="F11" s="883"/>
      <c r="G11" s="883"/>
      <c r="H11" s="883"/>
      <c r="I11" s="883"/>
      <c r="J11" s="883"/>
      <c r="K11" s="883"/>
      <c r="L11" s="883"/>
      <c r="M11" s="883"/>
      <c r="N11" s="883"/>
      <c r="O11" s="883"/>
    </row>
    <row r="12" spans="1:26" ht="16.5" customHeight="1" x14ac:dyDescent="0.2">
      <c r="C12" s="888" t="s">
        <v>308</v>
      </c>
      <c r="D12" s="888"/>
      <c r="E12" s="888"/>
      <c r="F12" s="888"/>
      <c r="G12" s="888"/>
      <c r="H12" s="888"/>
      <c r="I12" s="888"/>
      <c r="J12" s="888"/>
      <c r="K12" s="888"/>
      <c r="L12" s="888"/>
      <c r="M12" s="888"/>
      <c r="N12" s="888"/>
      <c r="O12" s="888"/>
    </row>
    <row r="13" spans="1:26" ht="16.5" customHeight="1" x14ac:dyDescent="0.2">
      <c r="C13" s="883"/>
      <c r="D13" s="883"/>
      <c r="E13" s="883"/>
      <c r="F13" s="883"/>
      <c r="G13" s="883"/>
      <c r="H13" s="883"/>
      <c r="I13" s="883"/>
      <c r="J13" s="883"/>
      <c r="K13" s="883"/>
      <c r="L13" s="883"/>
      <c r="M13" s="883"/>
      <c r="N13" s="883"/>
      <c r="O13" s="883"/>
    </row>
    <row r="14" spans="1:26" ht="33.75" customHeight="1" x14ac:dyDescent="0.2">
      <c r="C14" s="888" t="s">
        <v>309</v>
      </c>
      <c r="D14" s="888"/>
      <c r="E14" s="888"/>
      <c r="F14" s="888"/>
      <c r="G14" s="888"/>
      <c r="H14" s="888"/>
      <c r="I14" s="888"/>
      <c r="J14" s="888"/>
      <c r="K14" s="888"/>
      <c r="L14" s="888"/>
      <c r="M14" s="888"/>
      <c r="N14" s="888"/>
      <c r="O14" s="888"/>
    </row>
    <row r="15" spans="1:26" ht="16.5" customHeight="1" x14ac:dyDescent="0.2">
      <c r="C15" s="883"/>
      <c r="D15" s="883"/>
      <c r="E15" s="883"/>
      <c r="F15" s="883"/>
      <c r="G15" s="883"/>
      <c r="H15" s="883"/>
      <c r="I15" s="883"/>
      <c r="J15" s="883"/>
      <c r="K15" s="883"/>
      <c r="L15" s="883"/>
      <c r="M15" s="883"/>
      <c r="N15" s="883"/>
      <c r="O15" s="883"/>
    </row>
    <row r="16" spans="1:26" ht="28.5" customHeight="1" x14ac:dyDescent="0.2">
      <c r="C16" s="892" t="s">
        <v>43</v>
      </c>
      <c r="D16" s="893"/>
      <c r="E16" s="893"/>
      <c r="F16" s="893"/>
      <c r="G16" s="893"/>
      <c r="H16" s="893"/>
      <c r="I16" s="893"/>
      <c r="J16" s="893"/>
      <c r="K16" s="893"/>
      <c r="L16" s="893"/>
      <c r="M16" s="893"/>
      <c r="N16" s="893"/>
      <c r="O16" s="894"/>
    </row>
    <row r="17" spans="3:15" ht="16.5" customHeight="1" x14ac:dyDescent="0.2">
      <c r="C17" s="883"/>
      <c r="D17" s="883"/>
      <c r="E17" s="883"/>
      <c r="F17" s="883"/>
      <c r="G17" s="883"/>
      <c r="H17" s="883"/>
      <c r="I17" s="883"/>
      <c r="J17" s="883"/>
      <c r="K17" s="883"/>
      <c r="L17" s="883"/>
      <c r="M17" s="883"/>
      <c r="N17" s="883"/>
      <c r="O17" s="883"/>
    </row>
    <row r="18" spans="3:15" ht="16.5" customHeight="1" x14ac:dyDescent="0.2">
      <c r="C18" s="883"/>
      <c r="D18" s="883"/>
      <c r="E18" s="883"/>
      <c r="F18" s="883"/>
      <c r="G18" s="883"/>
      <c r="H18" s="883"/>
      <c r="I18" s="883"/>
      <c r="J18" s="883"/>
      <c r="K18" s="883"/>
      <c r="L18" s="883"/>
      <c r="M18" s="883"/>
      <c r="N18" s="883"/>
      <c r="O18" s="883"/>
    </row>
    <row r="19" spans="3:15" ht="16.5" customHeight="1" x14ac:dyDescent="0.2">
      <c r="C19" s="883"/>
      <c r="D19" s="883"/>
      <c r="E19" s="883"/>
      <c r="F19" s="883"/>
      <c r="G19" s="883"/>
      <c r="H19" s="883"/>
      <c r="I19" s="883"/>
      <c r="J19" s="883"/>
      <c r="K19" s="883"/>
      <c r="L19" s="883"/>
      <c r="M19" s="883"/>
      <c r="N19" s="883"/>
      <c r="O19" s="883"/>
    </row>
    <row r="20" spans="3:15" ht="16.5" customHeight="1" x14ac:dyDescent="0.2">
      <c r="C20" s="883"/>
      <c r="D20" s="883"/>
      <c r="E20" s="883"/>
      <c r="F20" s="883"/>
      <c r="G20" s="883"/>
      <c r="H20" s="883"/>
      <c r="I20" s="883"/>
      <c r="J20" s="883"/>
      <c r="K20" s="883"/>
      <c r="L20" s="883"/>
      <c r="M20" s="883"/>
      <c r="N20" s="883"/>
      <c r="O20" s="883"/>
    </row>
    <row r="21" spans="3:15" ht="16.5" customHeight="1" x14ac:dyDescent="0.2">
      <c r="C21" s="883"/>
      <c r="D21" s="883"/>
      <c r="E21" s="883"/>
      <c r="F21" s="883"/>
      <c r="G21" s="883"/>
      <c r="H21" s="883"/>
      <c r="I21" s="883"/>
      <c r="J21" s="883"/>
      <c r="K21" s="883"/>
      <c r="L21" s="883"/>
      <c r="M21" s="883"/>
      <c r="N21" s="883"/>
      <c r="O21" s="883"/>
    </row>
    <row r="22" spans="3:15" ht="16.5" customHeight="1" x14ac:dyDescent="0.2">
      <c r="C22" s="885" t="s">
        <v>280</v>
      </c>
      <c r="D22" s="886"/>
      <c r="E22" s="886"/>
      <c r="F22" s="886"/>
      <c r="G22" s="886"/>
      <c r="H22" s="886"/>
      <c r="I22" s="886"/>
      <c r="J22" s="886"/>
      <c r="K22" s="886"/>
      <c r="L22" s="886"/>
      <c r="M22" s="886"/>
      <c r="N22" s="886"/>
      <c r="O22" s="887"/>
    </row>
    <row r="23" spans="3:15" ht="16.5" customHeight="1" x14ac:dyDescent="0.2">
      <c r="C23" s="883"/>
      <c r="D23" s="883"/>
      <c r="E23" s="883"/>
      <c r="F23" s="883"/>
      <c r="G23" s="883"/>
      <c r="H23" s="883"/>
      <c r="I23" s="883"/>
      <c r="J23" s="883"/>
      <c r="K23" s="883"/>
      <c r="L23" s="883"/>
      <c r="M23" s="883"/>
      <c r="N23" s="883"/>
      <c r="O23" s="883"/>
    </row>
    <row r="24" spans="3:15" ht="16.5" customHeight="1" x14ac:dyDescent="0.2">
      <c r="C24" s="883"/>
      <c r="D24" s="883"/>
      <c r="E24" s="883"/>
      <c r="F24" s="883"/>
      <c r="G24" s="883"/>
      <c r="H24" s="883"/>
      <c r="I24" s="883"/>
      <c r="J24" s="883"/>
      <c r="K24" s="883"/>
      <c r="L24" s="883"/>
      <c r="M24" s="883"/>
      <c r="N24" s="883"/>
      <c r="O24" s="883"/>
    </row>
    <row r="25" spans="3:15" ht="16.5" customHeight="1" x14ac:dyDescent="0.2">
      <c r="C25" s="883"/>
      <c r="D25" s="883"/>
      <c r="E25" s="883"/>
      <c r="F25" s="883"/>
      <c r="G25" s="883"/>
      <c r="H25" s="883"/>
      <c r="I25" s="883"/>
      <c r="J25" s="883"/>
      <c r="K25" s="883"/>
      <c r="L25" s="883"/>
      <c r="M25" s="883"/>
      <c r="N25" s="883"/>
      <c r="O25" s="883"/>
    </row>
    <row r="26" spans="3:15" ht="16.5" customHeight="1" x14ac:dyDescent="0.2">
      <c r="C26" s="884"/>
      <c r="D26" s="884"/>
      <c r="E26" s="884"/>
      <c r="F26" s="884"/>
      <c r="G26" s="884"/>
      <c r="H26" s="884"/>
      <c r="I26" s="884"/>
      <c r="J26" s="884"/>
      <c r="K26" s="884"/>
      <c r="L26" s="884"/>
      <c r="M26" s="884"/>
      <c r="N26" s="884"/>
      <c r="O26" s="884"/>
    </row>
    <row r="27" spans="3:15" x14ac:dyDescent="0.2">
      <c r="C27" s="64"/>
      <c r="D27" s="64"/>
      <c r="E27" s="64"/>
      <c r="F27" s="64"/>
      <c r="G27" s="64"/>
      <c r="H27" s="64"/>
      <c r="I27" s="64"/>
      <c r="J27" s="64"/>
      <c r="K27" s="64"/>
      <c r="L27" s="64"/>
      <c r="M27" s="64"/>
      <c r="N27" s="64"/>
      <c r="O27" s="64"/>
    </row>
    <row r="28" spans="3:15" x14ac:dyDescent="0.2">
      <c r="C28" s="64"/>
      <c r="D28" s="64"/>
      <c r="E28" s="64"/>
      <c r="F28" s="64"/>
      <c r="G28" s="64"/>
      <c r="H28" s="64"/>
      <c r="I28" s="64"/>
      <c r="J28" s="64"/>
      <c r="K28" s="64"/>
      <c r="L28" s="64"/>
      <c r="M28" s="64"/>
      <c r="N28" s="64"/>
      <c r="O28" s="64"/>
    </row>
    <row r="29" spans="3:15" x14ac:dyDescent="0.2">
      <c r="C29" s="64"/>
      <c r="D29" s="64"/>
      <c r="E29" s="64"/>
      <c r="F29" s="64"/>
      <c r="G29" s="64"/>
      <c r="H29" s="64"/>
      <c r="I29" s="64"/>
      <c r="J29" s="64"/>
      <c r="K29" s="64"/>
      <c r="L29" s="64"/>
      <c r="M29" s="64"/>
      <c r="N29" s="64"/>
      <c r="O29" s="64"/>
    </row>
    <row r="30" spans="3:15" x14ac:dyDescent="0.2">
      <c r="C30" s="64"/>
      <c r="D30" s="64"/>
      <c r="E30" s="64"/>
      <c r="F30" s="64"/>
      <c r="G30" s="64"/>
      <c r="H30" s="64"/>
      <c r="I30" s="64"/>
      <c r="J30" s="64"/>
      <c r="K30" s="64"/>
      <c r="L30" s="64"/>
      <c r="M30" s="64"/>
      <c r="N30" s="64"/>
      <c r="O30" s="64"/>
    </row>
    <row r="31" spans="3:15" x14ac:dyDescent="0.2">
      <c r="C31" s="64"/>
      <c r="D31" s="64"/>
      <c r="E31" s="64"/>
      <c r="F31" s="64"/>
      <c r="G31" s="64"/>
      <c r="H31" s="64"/>
      <c r="I31" s="64"/>
      <c r="J31" s="64"/>
      <c r="K31" s="64"/>
      <c r="L31" s="64"/>
      <c r="M31" s="64"/>
      <c r="N31" s="64"/>
      <c r="O31" s="64"/>
    </row>
    <row r="32" spans="3:15" x14ac:dyDescent="0.2">
      <c r="C32" s="64"/>
      <c r="D32" s="64"/>
      <c r="E32" s="64"/>
      <c r="F32" s="64"/>
      <c r="G32" s="64"/>
      <c r="H32" s="64"/>
      <c r="I32" s="64"/>
      <c r="J32" s="64"/>
      <c r="K32" s="64"/>
      <c r="L32" s="64"/>
      <c r="M32" s="64"/>
      <c r="N32" s="64"/>
      <c r="O32" s="64"/>
    </row>
    <row r="33" spans="3:15" x14ac:dyDescent="0.2">
      <c r="C33" s="64"/>
      <c r="D33" s="64"/>
      <c r="E33" s="64"/>
      <c r="F33" s="64"/>
      <c r="G33" s="64"/>
      <c r="H33" s="64"/>
      <c r="I33" s="64"/>
      <c r="J33" s="64"/>
      <c r="K33" s="64"/>
      <c r="L33" s="64"/>
      <c r="M33" s="64"/>
      <c r="N33" s="64"/>
      <c r="O33" s="64"/>
    </row>
    <row r="34" spans="3:15" x14ac:dyDescent="0.2">
      <c r="C34" s="64"/>
      <c r="D34" s="64"/>
      <c r="E34" s="64"/>
      <c r="F34" s="64"/>
      <c r="G34" s="64"/>
      <c r="H34" s="64"/>
      <c r="I34" s="64"/>
      <c r="J34" s="64"/>
      <c r="K34" s="64"/>
      <c r="L34" s="64"/>
      <c r="M34" s="64"/>
      <c r="N34" s="64"/>
      <c r="O34" s="64"/>
    </row>
    <row r="35" spans="3:15" x14ac:dyDescent="0.2">
      <c r="C35" s="64"/>
      <c r="D35" s="64"/>
      <c r="E35" s="64"/>
      <c r="F35" s="64"/>
      <c r="G35" s="64"/>
      <c r="H35" s="64"/>
      <c r="I35" s="64"/>
      <c r="J35" s="64"/>
      <c r="K35" s="64"/>
      <c r="L35" s="64"/>
      <c r="M35" s="64"/>
      <c r="N35" s="64"/>
      <c r="O35" s="64"/>
    </row>
    <row r="36" spans="3:15" x14ac:dyDescent="0.2">
      <c r="C36" s="64"/>
      <c r="D36" s="64"/>
      <c r="E36" s="64"/>
      <c r="F36" s="64"/>
      <c r="G36" s="64"/>
      <c r="H36" s="64"/>
      <c r="I36" s="64"/>
      <c r="J36" s="64"/>
      <c r="K36" s="64"/>
      <c r="L36" s="64"/>
      <c r="M36" s="64"/>
      <c r="N36" s="64"/>
      <c r="O36" s="64"/>
    </row>
    <row r="37" spans="3:15" x14ac:dyDescent="0.2">
      <c r="C37" s="64"/>
      <c r="D37" s="64"/>
      <c r="E37" s="64"/>
      <c r="F37" s="64"/>
      <c r="G37" s="64"/>
      <c r="H37" s="64"/>
      <c r="I37" s="64"/>
      <c r="J37" s="64"/>
      <c r="K37" s="64"/>
      <c r="L37" s="64"/>
      <c r="M37" s="64"/>
      <c r="N37" s="64"/>
      <c r="O37" s="64"/>
    </row>
    <row r="38" spans="3:15" x14ac:dyDescent="0.2">
      <c r="C38" s="64"/>
      <c r="D38" s="64"/>
      <c r="E38" s="64"/>
      <c r="F38" s="64"/>
      <c r="G38" s="64"/>
      <c r="H38" s="64"/>
      <c r="I38" s="64"/>
      <c r="J38" s="64"/>
      <c r="K38" s="64"/>
      <c r="L38" s="64"/>
      <c r="M38" s="64"/>
      <c r="N38" s="64"/>
      <c r="O38" s="64"/>
    </row>
    <row r="39" spans="3:15" x14ac:dyDescent="0.2">
      <c r="C39" s="64"/>
      <c r="D39" s="64"/>
      <c r="E39" s="64"/>
      <c r="F39" s="64"/>
      <c r="G39" s="64"/>
      <c r="H39" s="64"/>
      <c r="I39" s="64"/>
      <c r="J39" s="64"/>
      <c r="K39" s="64"/>
      <c r="L39" s="64"/>
      <c r="M39" s="64"/>
      <c r="N39" s="64"/>
      <c r="O39" s="64"/>
    </row>
    <row r="40" spans="3:15" x14ac:dyDescent="0.2">
      <c r="C40" s="64"/>
      <c r="D40" s="64"/>
      <c r="E40" s="64"/>
      <c r="F40" s="64"/>
      <c r="G40" s="64"/>
      <c r="H40" s="64"/>
      <c r="I40" s="64"/>
      <c r="J40" s="64"/>
      <c r="K40" s="64"/>
      <c r="L40" s="64"/>
      <c r="M40" s="64"/>
      <c r="N40" s="64"/>
      <c r="O40" s="64"/>
    </row>
    <row r="41" spans="3:15" x14ac:dyDescent="0.2">
      <c r="C41" s="64"/>
      <c r="D41" s="64"/>
      <c r="E41" s="64"/>
      <c r="F41" s="64"/>
      <c r="G41" s="64"/>
      <c r="H41" s="64"/>
      <c r="I41" s="64"/>
      <c r="J41" s="64"/>
      <c r="K41" s="64"/>
      <c r="L41" s="64"/>
      <c r="M41" s="64"/>
      <c r="N41" s="64"/>
      <c r="O41" s="64"/>
    </row>
    <row r="42" spans="3:15" x14ac:dyDescent="0.2">
      <c r="C42" s="64"/>
      <c r="D42" s="64"/>
      <c r="E42" s="64"/>
      <c r="F42" s="64"/>
      <c r="G42" s="64"/>
      <c r="H42" s="64"/>
      <c r="I42" s="64"/>
      <c r="J42" s="64"/>
      <c r="K42" s="64"/>
      <c r="L42" s="64"/>
      <c r="M42" s="64"/>
      <c r="N42" s="64"/>
      <c r="O42" s="64"/>
    </row>
    <row r="43" spans="3:15" x14ac:dyDescent="0.2">
      <c r="C43" s="64"/>
      <c r="D43" s="64"/>
      <c r="E43" s="64"/>
      <c r="F43" s="64"/>
      <c r="G43" s="64"/>
      <c r="H43" s="64"/>
      <c r="I43" s="64"/>
      <c r="J43" s="64"/>
      <c r="K43" s="64"/>
      <c r="L43" s="64"/>
      <c r="M43" s="64"/>
      <c r="N43" s="64"/>
      <c r="O43" s="64"/>
    </row>
    <row r="44" spans="3:15" x14ac:dyDescent="0.2">
      <c r="C44" s="64"/>
      <c r="D44" s="64"/>
      <c r="E44" s="64"/>
      <c r="F44" s="64"/>
      <c r="G44" s="64"/>
      <c r="H44" s="64"/>
      <c r="I44" s="64"/>
      <c r="J44" s="64"/>
      <c r="K44" s="64"/>
      <c r="L44" s="64"/>
      <c r="M44" s="64"/>
      <c r="N44" s="64"/>
      <c r="O44" s="64"/>
    </row>
    <row r="45" spans="3:15" x14ac:dyDescent="0.2">
      <c r="C45" s="64"/>
      <c r="D45" s="64"/>
      <c r="E45" s="64"/>
      <c r="F45" s="64"/>
      <c r="G45" s="64"/>
      <c r="H45" s="64"/>
      <c r="I45" s="64"/>
      <c r="J45" s="64"/>
      <c r="K45" s="64"/>
      <c r="L45" s="64"/>
      <c r="M45" s="64"/>
      <c r="N45" s="64"/>
      <c r="O45" s="64"/>
    </row>
    <row r="46" spans="3:15" x14ac:dyDescent="0.2">
      <c r="C46" s="64"/>
      <c r="D46" s="64"/>
      <c r="E46" s="64"/>
      <c r="F46" s="64"/>
      <c r="G46" s="64"/>
      <c r="H46" s="64"/>
      <c r="I46" s="64"/>
      <c r="J46" s="64"/>
      <c r="K46" s="64"/>
      <c r="L46" s="64"/>
      <c r="M46" s="64"/>
      <c r="N46" s="64"/>
      <c r="O46" s="64"/>
    </row>
    <row r="47" spans="3:15" x14ac:dyDescent="0.2">
      <c r="C47" s="64"/>
      <c r="D47" s="64"/>
      <c r="E47" s="64"/>
      <c r="F47" s="64"/>
      <c r="G47" s="64"/>
      <c r="H47" s="64"/>
      <c r="I47" s="64"/>
      <c r="J47" s="64"/>
      <c r="K47" s="64"/>
      <c r="L47" s="64"/>
      <c r="M47" s="64"/>
      <c r="N47" s="64"/>
      <c r="O47" s="64"/>
    </row>
    <row r="48" spans="3:15" x14ac:dyDescent="0.2">
      <c r="C48" s="64"/>
      <c r="D48" s="64"/>
      <c r="E48" s="64"/>
      <c r="F48" s="64"/>
      <c r="G48" s="64"/>
      <c r="H48" s="64"/>
      <c r="I48" s="64"/>
      <c r="J48" s="64"/>
      <c r="K48" s="64"/>
      <c r="L48" s="64"/>
      <c r="M48" s="64"/>
      <c r="N48" s="64"/>
      <c r="O48" s="64"/>
    </row>
    <row r="49" spans="3:15" x14ac:dyDescent="0.2">
      <c r="C49" s="64"/>
      <c r="D49" s="64"/>
      <c r="E49" s="64"/>
      <c r="F49" s="64"/>
      <c r="G49" s="64"/>
      <c r="H49" s="64"/>
      <c r="I49" s="64"/>
      <c r="J49" s="64"/>
      <c r="K49" s="64"/>
      <c r="L49" s="64"/>
      <c r="M49" s="64"/>
      <c r="N49" s="64"/>
      <c r="O49" s="64"/>
    </row>
    <row r="50" spans="3:15" x14ac:dyDescent="0.2">
      <c r="C50" s="64"/>
      <c r="D50" s="64"/>
      <c r="E50" s="64"/>
      <c r="F50" s="64"/>
      <c r="G50" s="64"/>
      <c r="H50" s="64"/>
      <c r="I50" s="64"/>
      <c r="J50" s="64"/>
      <c r="K50" s="64"/>
      <c r="L50" s="64"/>
      <c r="M50" s="64"/>
      <c r="N50" s="64"/>
      <c r="O50" s="64"/>
    </row>
    <row r="51" spans="3:15" x14ac:dyDescent="0.2">
      <c r="C51" s="64"/>
      <c r="D51" s="64"/>
      <c r="E51" s="64"/>
      <c r="F51" s="64"/>
      <c r="G51" s="64"/>
      <c r="H51" s="64"/>
      <c r="I51" s="64"/>
      <c r="J51" s="64"/>
      <c r="K51" s="64"/>
      <c r="L51" s="64"/>
      <c r="M51" s="64"/>
      <c r="N51" s="64"/>
      <c r="O51" s="64"/>
    </row>
    <row r="52" spans="3:15" x14ac:dyDescent="0.2">
      <c r="C52" s="64"/>
      <c r="D52" s="64"/>
      <c r="E52" s="64"/>
      <c r="F52" s="64"/>
      <c r="G52" s="64"/>
      <c r="H52" s="64"/>
      <c r="I52" s="64"/>
      <c r="J52" s="64"/>
      <c r="K52" s="64"/>
      <c r="L52" s="64"/>
      <c r="M52" s="64"/>
      <c r="N52" s="64"/>
      <c r="O52" s="64"/>
    </row>
    <row r="53" spans="3:15" x14ac:dyDescent="0.2">
      <c r="C53" s="64"/>
      <c r="D53" s="64"/>
      <c r="E53" s="64"/>
      <c r="F53" s="64"/>
      <c r="G53" s="64"/>
      <c r="H53" s="64"/>
      <c r="I53" s="64"/>
      <c r="J53" s="64"/>
      <c r="K53" s="64"/>
      <c r="L53" s="64"/>
      <c r="M53" s="64"/>
      <c r="N53" s="64"/>
      <c r="O53" s="64"/>
    </row>
    <row r="54" spans="3:15" x14ac:dyDescent="0.2">
      <c r="C54" s="64"/>
      <c r="D54" s="64"/>
      <c r="E54" s="64"/>
      <c r="F54" s="64"/>
      <c r="G54" s="64"/>
      <c r="H54" s="64"/>
      <c r="I54" s="64"/>
      <c r="J54" s="64"/>
      <c r="K54" s="64"/>
      <c r="L54" s="64"/>
      <c r="M54" s="64"/>
      <c r="N54" s="64"/>
      <c r="O54" s="64"/>
    </row>
    <row r="55" spans="3:15" x14ac:dyDescent="0.2">
      <c r="C55" s="64"/>
      <c r="D55" s="64"/>
      <c r="E55" s="64"/>
      <c r="F55" s="64"/>
      <c r="G55" s="64"/>
      <c r="H55" s="64"/>
      <c r="I55" s="64"/>
      <c r="J55" s="64"/>
      <c r="K55" s="64"/>
      <c r="L55" s="64"/>
      <c r="M55" s="64"/>
      <c r="N55" s="64"/>
      <c r="O55" s="64"/>
    </row>
    <row r="56" spans="3:15" x14ac:dyDescent="0.2">
      <c r="C56" s="64"/>
      <c r="D56" s="64"/>
      <c r="E56" s="64"/>
      <c r="F56" s="64"/>
      <c r="G56" s="64"/>
      <c r="H56" s="64"/>
      <c r="I56" s="64"/>
      <c r="J56" s="64"/>
      <c r="K56" s="64"/>
      <c r="L56" s="64"/>
      <c r="M56" s="64"/>
      <c r="N56" s="64"/>
      <c r="O56" s="64"/>
    </row>
    <row r="57" spans="3:15" x14ac:dyDescent="0.2">
      <c r="C57" s="64"/>
      <c r="D57" s="64"/>
      <c r="E57" s="64"/>
      <c r="F57" s="64"/>
      <c r="G57" s="64"/>
      <c r="H57" s="64"/>
      <c r="I57" s="64"/>
      <c r="J57" s="64"/>
      <c r="K57" s="64"/>
      <c r="L57" s="64"/>
      <c r="M57" s="64"/>
      <c r="N57" s="64"/>
      <c r="O57" s="64"/>
    </row>
    <row r="58" spans="3:15" x14ac:dyDescent="0.2">
      <c r="C58" s="64"/>
      <c r="D58" s="64"/>
      <c r="E58" s="64"/>
      <c r="F58" s="64"/>
      <c r="G58" s="64"/>
      <c r="H58" s="64"/>
      <c r="I58" s="64"/>
      <c r="J58" s="64"/>
      <c r="K58" s="64"/>
      <c r="L58" s="64"/>
      <c r="M58" s="64"/>
      <c r="N58" s="64"/>
      <c r="O58" s="64"/>
    </row>
    <row r="59" spans="3:15" x14ac:dyDescent="0.2">
      <c r="C59" s="64"/>
      <c r="D59" s="64"/>
      <c r="E59" s="64"/>
      <c r="F59" s="64"/>
      <c r="G59" s="64"/>
      <c r="H59" s="64"/>
      <c r="I59" s="64"/>
      <c r="J59" s="64"/>
      <c r="K59" s="64"/>
      <c r="L59" s="64"/>
      <c r="M59" s="64"/>
      <c r="N59" s="64"/>
      <c r="O59" s="64"/>
    </row>
    <row r="60" spans="3:15" x14ac:dyDescent="0.2">
      <c r="C60" s="64"/>
      <c r="D60" s="64"/>
      <c r="E60" s="64"/>
      <c r="F60" s="64"/>
      <c r="G60" s="64"/>
      <c r="H60" s="64"/>
      <c r="I60" s="64"/>
      <c r="J60" s="64"/>
      <c r="K60" s="64"/>
      <c r="L60" s="64"/>
      <c r="M60" s="64"/>
      <c r="N60" s="64"/>
      <c r="O60" s="64"/>
    </row>
    <row r="61" spans="3:15" x14ac:dyDescent="0.2">
      <c r="C61" s="64"/>
      <c r="D61" s="64"/>
      <c r="E61" s="64"/>
      <c r="F61" s="64"/>
      <c r="G61" s="64"/>
      <c r="H61" s="64"/>
      <c r="I61" s="64"/>
      <c r="J61" s="64"/>
      <c r="K61" s="64"/>
      <c r="L61" s="64"/>
      <c r="M61" s="64"/>
      <c r="N61" s="64"/>
      <c r="O61" s="64"/>
    </row>
    <row r="62" spans="3:15" x14ac:dyDescent="0.2">
      <c r="C62" s="64"/>
      <c r="D62" s="64"/>
      <c r="E62" s="64"/>
      <c r="F62" s="64"/>
      <c r="G62" s="64"/>
      <c r="H62" s="64"/>
      <c r="I62" s="64"/>
      <c r="J62" s="64"/>
      <c r="K62" s="64"/>
      <c r="L62" s="64"/>
      <c r="M62" s="64"/>
      <c r="N62" s="64"/>
      <c r="O62" s="64"/>
    </row>
    <row r="63" spans="3:15" x14ac:dyDescent="0.2">
      <c r="C63" s="64"/>
      <c r="D63" s="64"/>
      <c r="E63" s="64"/>
      <c r="F63" s="64"/>
      <c r="G63" s="64"/>
      <c r="H63" s="64"/>
      <c r="I63" s="64"/>
      <c r="J63" s="64"/>
      <c r="K63" s="64"/>
      <c r="L63" s="64"/>
      <c r="M63" s="64"/>
      <c r="N63" s="64"/>
      <c r="O63" s="64"/>
    </row>
    <row r="64" spans="3:15" x14ac:dyDescent="0.2">
      <c r="C64" s="64"/>
      <c r="D64" s="64"/>
      <c r="E64" s="64"/>
      <c r="F64" s="64"/>
      <c r="G64" s="64"/>
      <c r="H64" s="64"/>
      <c r="I64" s="64"/>
      <c r="J64" s="64"/>
      <c r="K64" s="64"/>
      <c r="L64" s="64"/>
      <c r="M64" s="64"/>
      <c r="N64" s="64"/>
      <c r="O64" s="64"/>
    </row>
    <row r="65" spans="3:15" x14ac:dyDescent="0.2">
      <c r="C65" s="64"/>
      <c r="D65" s="64"/>
      <c r="E65" s="64"/>
      <c r="F65" s="64"/>
      <c r="G65" s="64"/>
      <c r="H65" s="64"/>
      <c r="I65" s="64"/>
      <c r="J65" s="64"/>
      <c r="K65" s="64"/>
      <c r="L65" s="64"/>
      <c r="M65" s="64"/>
      <c r="N65" s="64"/>
      <c r="O65" s="64"/>
    </row>
    <row r="66" spans="3:15" x14ac:dyDescent="0.2">
      <c r="C66" s="64"/>
      <c r="D66" s="64"/>
      <c r="E66" s="64"/>
      <c r="F66" s="64"/>
      <c r="G66" s="64"/>
      <c r="H66" s="64"/>
      <c r="I66" s="64"/>
      <c r="J66" s="64"/>
      <c r="K66" s="64"/>
      <c r="L66" s="64"/>
      <c r="M66" s="64"/>
      <c r="N66" s="64"/>
      <c r="O66" s="64"/>
    </row>
    <row r="67" spans="3:15" x14ac:dyDescent="0.2">
      <c r="C67" s="64"/>
      <c r="D67" s="64"/>
      <c r="E67" s="64"/>
      <c r="F67" s="64"/>
      <c r="G67" s="64"/>
      <c r="H67" s="64"/>
      <c r="I67" s="64"/>
      <c r="J67" s="64"/>
      <c r="K67" s="64"/>
      <c r="L67" s="64"/>
      <c r="M67" s="64"/>
      <c r="N67" s="64"/>
      <c r="O67" s="64"/>
    </row>
    <row r="68" spans="3:15" x14ac:dyDescent="0.2">
      <c r="C68" s="64"/>
      <c r="D68" s="64"/>
      <c r="E68" s="64"/>
      <c r="F68" s="64"/>
      <c r="G68" s="64"/>
      <c r="H68" s="64"/>
      <c r="I68" s="64"/>
      <c r="J68" s="64"/>
      <c r="K68" s="64"/>
      <c r="L68" s="64"/>
      <c r="M68" s="64"/>
      <c r="N68" s="64"/>
      <c r="O68" s="64"/>
    </row>
    <row r="69" spans="3:15" x14ac:dyDescent="0.2">
      <c r="C69" s="64"/>
      <c r="D69" s="64"/>
      <c r="E69" s="64"/>
      <c r="F69" s="64"/>
      <c r="G69" s="64"/>
      <c r="H69" s="64"/>
      <c r="I69" s="64"/>
      <c r="J69" s="64"/>
      <c r="K69" s="64"/>
      <c r="L69" s="64"/>
      <c r="M69" s="64"/>
      <c r="N69" s="64"/>
      <c r="O69" s="64"/>
    </row>
    <row r="70" spans="3:15" x14ac:dyDescent="0.2">
      <c r="C70" s="64"/>
      <c r="D70" s="64"/>
      <c r="E70" s="64"/>
      <c r="F70" s="64"/>
      <c r="G70" s="64"/>
      <c r="H70" s="64"/>
      <c r="I70" s="64"/>
      <c r="J70" s="64"/>
      <c r="K70" s="64"/>
      <c r="L70" s="64"/>
      <c r="M70" s="64"/>
      <c r="N70" s="64"/>
      <c r="O70" s="64"/>
    </row>
    <row r="71" spans="3:15" x14ac:dyDescent="0.2">
      <c r="C71" s="64"/>
      <c r="D71" s="64"/>
      <c r="E71" s="64"/>
      <c r="F71" s="64"/>
      <c r="G71" s="64"/>
      <c r="H71" s="64"/>
      <c r="I71" s="64"/>
      <c r="J71" s="64"/>
      <c r="K71" s="64"/>
      <c r="L71" s="64"/>
      <c r="M71" s="64"/>
      <c r="N71" s="64"/>
      <c r="O71" s="64"/>
    </row>
    <row r="72" spans="3:15" x14ac:dyDescent="0.2">
      <c r="C72" s="64"/>
      <c r="D72" s="64"/>
      <c r="E72" s="64"/>
      <c r="F72" s="64"/>
      <c r="G72" s="64"/>
      <c r="H72" s="64"/>
      <c r="I72" s="64"/>
      <c r="J72" s="64"/>
      <c r="K72" s="64"/>
      <c r="L72" s="64"/>
      <c r="M72" s="64"/>
      <c r="N72" s="64"/>
      <c r="O72" s="64"/>
    </row>
    <row r="73" spans="3:15" x14ac:dyDescent="0.2">
      <c r="C73" s="64"/>
      <c r="D73" s="64"/>
      <c r="E73" s="64"/>
      <c r="F73" s="64"/>
      <c r="G73" s="64"/>
      <c r="H73" s="64"/>
      <c r="I73" s="64"/>
      <c r="J73" s="64"/>
      <c r="K73" s="64"/>
      <c r="L73" s="64"/>
      <c r="M73" s="64"/>
      <c r="N73" s="64"/>
      <c r="O73" s="64"/>
    </row>
    <row r="74" spans="3:15" x14ac:dyDescent="0.2">
      <c r="C74" s="64"/>
      <c r="D74" s="64"/>
      <c r="E74" s="64"/>
      <c r="F74" s="64"/>
      <c r="G74" s="64"/>
      <c r="H74" s="64"/>
      <c r="I74" s="64"/>
      <c r="J74" s="64"/>
      <c r="K74" s="64"/>
      <c r="L74" s="64"/>
      <c r="M74" s="64"/>
      <c r="N74" s="64"/>
      <c r="O74" s="64"/>
    </row>
    <row r="75" spans="3:15" x14ac:dyDescent="0.2">
      <c r="C75" s="64"/>
      <c r="D75" s="64"/>
      <c r="E75" s="64"/>
      <c r="F75" s="64"/>
      <c r="G75" s="64"/>
      <c r="H75" s="64"/>
      <c r="I75" s="64"/>
      <c r="J75" s="64"/>
      <c r="K75" s="64"/>
      <c r="L75" s="64"/>
      <c r="M75" s="64"/>
      <c r="N75" s="64"/>
      <c r="O75" s="64"/>
    </row>
    <row r="76" spans="3:15" x14ac:dyDescent="0.2">
      <c r="C76" s="64"/>
      <c r="D76" s="64"/>
      <c r="E76" s="64"/>
      <c r="F76" s="64"/>
      <c r="G76" s="64"/>
      <c r="H76" s="64"/>
      <c r="I76" s="64"/>
      <c r="J76" s="64"/>
      <c r="K76" s="64"/>
      <c r="L76" s="64"/>
      <c r="M76" s="64"/>
      <c r="N76" s="64"/>
      <c r="O76" s="64"/>
    </row>
    <row r="77" spans="3:15" x14ac:dyDescent="0.2">
      <c r="C77" s="64"/>
      <c r="D77" s="64"/>
      <c r="E77" s="64"/>
      <c r="F77" s="64"/>
      <c r="G77" s="64"/>
      <c r="H77" s="64"/>
      <c r="I77" s="64"/>
      <c r="J77" s="64"/>
      <c r="K77" s="64"/>
      <c r="L77" s="64"/>
      <c r="M77" s="64"/>
      <c r="N77" s="64"/>
      <c r="O77" s="64"/>
    </row>
    <row r="78" spans="3:15" x14ac:dyDescent="0.2">
      <c r="C78" s="64"/>
      <c r="D78" s="64"/>
      <c r="E78" s="64"/>
      <c r="F78" s="64"/>
      <c r="G78" s="64"/>
      <c r="H78" s="64"/>
      <c r="I78" s="64"/>
      <c r="J78" s="64"/>
      <c r="K78" s="64"/>
      <c r="L78" s="64"/>
      <c r="M78" s="64"/>
      <c r="N78" s="64"/>
      <c r="O78" s="64"/>
    </row>
    <row r="79" spans="3:15" x14ac:dyDescent="0.2">
      <c r="C79" s="64"/>
      <c r="D79" s="64"/>
      <c r="E79" s="64"/>
      <c r="F79" s="64"/>
      <c r="G79" s="64"/>
      <c r="H79" s="64"/>
      <c r="I79" s="64"/>
      <c r="J79" s="64"/>
      <c r="K79" s="64"/>
      <c r="L79" s="64"/>
      <c r="M79" s="64"/>
      <c r="N79" s="64"/>
      <c r="O79" s="64"/>
    </row>
    <row r="80" spans="3:15" x14ac:dyDescent="0.2">
      <c r="C80" s="64"/>
      <c r="D80" s="64"/>
      <c r="E80" s="64"/>
      <c r="F80" s="64"/>
      <c r="G80" s="64"/>
      <c r="H80" s="64"/>
      <c r="I80" s="64"/>
      <c r="J80" s="64"/>
      <c r="K80" s="64"/>
      <c r="L80" s="64"/>
      <c r="M80" s="64"/>
      <c r="N80" s="64"/>
      <c r="O80" s="64"/>
    </row>
    <row r="81" spans="3:15" x14ac:dyDescent="0.2">
      <c r="C81" s="64"/>
      <c r="D81" s="64"/>
      <c r="E81" s="64"/>
      <c r="F81" s="64"/>
      <c r="G81" s="64"/>
      <c r="H81" s="64"/>
      <c r="I81" s="64"/>
      <c r="J81" s="64"/>
      <c r="K81" s="64"/>
      <c r="L81" s="64"/>
      <c r="M81" s="64"/>
      <c r="N81" s="64"/>
      <c r="O81" s="64"/>
    </row>
    <row r="82" spans="3:15" x14ac:dyDescent="0.2">
      <c r="C82" s="64"/>
      <c r="D82" s="64"/>
      <c r="E82" s="64"/>
      <c r="F82" s="64"/>
      <c r="G82" s="64"/>
      <c r="H82" s="64"/>
      <c r="I82" s="64"/>
      <c r="J82" s="64"/>
      <c r="K82" s="64"/>
      <c r="L82" s="64"/>
      <c r="M82" s="64"/>
      <c r="N82" s="64"/>
      <c r="O82" s="64"/>
    </row>
    <row r="83" spans="3:15" x14ac:dyDescent="0.2">
      <c r="C83" s="64"/>
      <c r="D83" s="64"/>
      <c r="E83" s="64"/>
      <c r="F83" s="64"/>
      <c r="G83" s="64"/>
      <c r="H83" s="64"/>
      <c r="I83" s="64"/>
      <c r="J83" s="64"/>
      <c r="K83" s="64"/>
      <c r="L83" s="64"/>
      <c r="M83" s="64"/>
      <c r="N83" s="64"/>
      <c r="O83" s="64"/>
    </row>
    <row r="84" spans="3:15" x14ac:dyDescent="0.2">
      <c r="C84" s="64"/>
      <c r="D84" s="64"/>
      <c r="E84" s="64"/>
      <c r="F84" s="64"/>
      <c r="G84" s="64"/>
      <c r="H84" s="64"/>
      <c r="I84" s="64"/>
      <c r="J84" s="64"/>
      <c r="K84" s="64"/>
      <c r="L84" s="64"/>
      <c r="M84" s="64"/>
      <c r="N84" s="64"/>
      <c r="O84" s="64"/>
    </row>
    <row r="85" spans="3:15" x14ac:dyDescent="0.2">
      <c r="C85" s="64"/>
      <c r="D85" s="64"/>
      <c r="E85" s="64"/>
      <c r="F85" s="64"/>
      <c r="G85" s="64"/>
      <c r="H85" s="64"/>
      <c r="I85" s="64"/>
      <c r="J85" s="64"/>
      <c r="K85" s="64"/>
      <c r="L85" s="64"/>
      <c r="M85" s="64"/>
      <c r="N85" s="64"/>
      <c r="O85" s="64"/>
    </row>
    <row r="86" spans="3:15" x14ac:dyDescent="0.2">
      <c r="C86" s="64"/>
      <c r="D86" s="64"/>
      <c r="E86" s="64"/>
      <c r="F86" s="64"/>
      <c r="G86" s="64"/>
      <c r="H86" s="64"/>
      <c r="I86" s="64"/>
      <c r="J86" s="64"/>
      <c r="K86" s="64"/>
      <c r="L86" s="64"/>
      <c r="M86" s="64"/>
      <c r="N86" s="64"/>
      <c r="O86" s="64"/>
    </row>
    <row r="87" spans="3:15" x14ac:dyDescent="0.2">
      <c r="C87" s="64"/>
      <c r="D87" s="64"/>
      <c r="E87" s="64"/>
      <c r="F87" s="64"/>
      <c r="G87" s="64"/>
      <c r="H87" s="64"/>
      <c r="I87" s="64"/>
      <c r="J87" s="64"/>
      <c r="K87" s="64"/>
      <c r="L87" s="64"/>
      <c r="M87" s="64"/>
      <c r="N87" s="64"/>
      <c r="O87" s="64"/>
    </row>
    <row r="88" spans="3:15" x14ac:dyDescent="0.2">
      <c r="C88" s="64"/>
      <c r="D88" s="64"/>
      <c r="E88" s="64"/>
      <c r="F88" s="64"/>
      <c r="G88" s="64"/>
      <c r="H88" s="64"/>
      <c r="I88" s="64"/>
      <c r="J88" s="64"/>
      <c r="K88" s="64"/>
      <c r="L88" s="64"/>
      <c r="M88" s="64"/>
      <c r="N88" s="64"/>
      <c r="O88" s="64"/>
    </row>
    <row r="89" spans="3:15" x14ac:dyDescent="0.2">
      <c r="C89" s="64"/>
      <c r="D89" s="64"/>
      <c r="E89" s="64"/>
      <c r="F89" s="64"/>
      <c r="G89" s="64"/>
      <c r="H89" s="64"/>
      <c r="I89" s="64"/>
      <c r="J89" s="64"/>
      <c r="K89" s="64"/>
      <c r="L89" s="64"/>
      <c r="M89" s="64"/>
      <c r="N89" s="64"/>
      <c r="O89" s="64"/>
    </row>
    <row r="90" spans="3:15" x14ac:dyDescent="0.2">
      <c r="C90" s="64"/>
      <c r="D90" s="64"/>
      <c r="E90" s="64"/>
      <c r="F90" s="64"/>
      <c r="G90" s="64"/>
      <c r="H90" s="64"/>
      <c r="I90" s="64"/>
      <c r="J90" s="64"/>
      <c r="K90" s="64"/>
      <c r="L90" s="64"/>
      <c r="M90" s="64"/>
      <c r="N90" s="64"/>
      <c r="O90" s="64"/>
    </row>
    <row r="91" spans="3:15" x14ac:dyDescent="0.2">
      <c r="C91" s="64"/>
      <c r="D91" s="64"/>
      <c r="E91" s="64"/>
      <c r="F91" s="64"/>
      <c r="G91" s="64"/>
      <c r="H91" s="64"/>
      <c r="I91" s="64"/>
      <c r="J91" s="64"/>
      <c r="K91" s="64"/>
      <c r="L91" s="64"/>
      <c r="M91" s="64"/>
      <c r="N91" s="64"/>
      <c r="O91" s="64"/>
    </row>
    <row r="92" spans="3:15" x14ac:dyDescent="0.2">
      <c r="C92" s="64"/>
      <c r="D92" s="64"/>
      <c r="E92" s="64"/>
      <c r="F92" s="64"/>
      <c r="G92" s="64"/>
      <c r="H92" s="64"/>
      <c r="I92" s="64"/>
      <c r="J92" s="64"/>
      <c r="K92" s="64"/>
      <c r="L92" s="64"/>
      <c r="M92" s="64"/>
      <c r="N92" s="64"/>
      <c r="O92" s="64"/>
    </row>
    <row r="93" spans="3:15" x14ac:dyDescent="0.2">
      <c r="C93" s="64"/>
      <c r="D93" s="64"/>
      <c r="E93" s="64"/>
      <c r="F93" s="64"/>
      <c r="G93" s="64"/>
      <c r="H93" s="64"/>
      <c r="I93" s="64"/>
      <c r="J93" s="64"/>
      <c r="K93" s="64"/>
      <c r="L93" s="64"/>
      <c r="M93" s="64"/>
      <c r="N93" s="64"/>
      <c r="O93" s="64"/>
    </row>
    <row r="94" spans="3:15" x14ac:dyDescent="0.2">
      <c r="C94" s="64"/>
      <c r="D94" s="64"/>
      <c r="E94" s="64"/>
      <c r="F94" s="64"/>
      <c r="G94" s="64"/>
      <c r="H94" s="64"/>
      <c r="I94" s="64"/>
      <c r="J94" s="64"/>
      <c r="K94" s="64"/>
      <c r="L94" s="64"/>
      <c r="M94" s="64"/>
      <c r="N94" s="64"/>
      <c r="O94" s="64"/>
    </row>
    <row r="95" spans="3:15" x14ac:dyDescent="0.2">
      <c r="C95" s="64"/>
      <c r="D95" s="64"/>
      <c r="E95" s="64"/>
      <c r="F95" s="64"/>
      <c r="G95" s="64"/>
      <c r="H95" s="64"/>
      <c r="I95" s="64"/>
      <c r="J95" s="64"/>
      <c r="K95" s="64"/>
      <c r="L95" s="64"/>
      <c r="M95" s="64"/>
      <c r="N95" s="64"/>
      <c r="O95" s="64"/>
    </row>
    <row r="96" spans="3:15" x14ac:dyDescent="0.2">
      <c r="C96" s="64"/>
      <c r="D96" s="64"/>
      <c r="E96" s="64"/>
      <c r="F96" s="64"/>
      <c r="G96" s="64"/>
      <c r="H96" s="64"/>
      <c r="I96" s="64"/>
      <c r="J96" s="64"/>
      <c r="K96" s="64"/>
      <c r="L96" s="64"/>
      <c r="M96" s="64"/>
      <c r="N96" s="64"/>
      <c r="O96" s="64"/>
    </row>
    <row r="97" spans="3:15" x14ac:dyDescent="0.2">
      <c r="C97" s="64"/>
      <c r="D97" s="64"/>
      <c r="E97" s="64"/>
      <c r="F97" s="64"/>
      <c r="G97" s="64"/>
      <c r="H97" s="64"/>
      <c r="I97" s="64"/>
      <c r="J97" s="64"/>
      <c r="K97" s="64"/>
      <c r="L97" s="64"/>
      <c r="M97" s="64"/>
      <c r="N97" s="64"/>
      <c r="O97" s="64"/>
    </row>
    <row r="98" spans="3:15" x14ac:dyDescent="0.2">
      <c r="C98" s="64"/>
      <c r="D98" s="64"/>
      <c r="E98" s="64"/>
      <c r="F98" s="64"/>
      <c r="G98" s="64"/>
      <c r="H98" s="64"/>
      <c r="I98" s="64"/>
      <c r="J98" s="64"/>
      <c r="K98" s="64"/>
      <c r="L98" s="64"/>
      <c r="M98" s="64"/>
      <c r="N98" s="64"/>
      <c r="O98" s="64"/>
    </row>
    <row r="99" spans="3:15" x14ac:dyDescent="0.2">
      <c r="C99" s="64"/>
      <c r="D99" s="64"/>
      <c r="E99" s="64"/>
      <c r="F99" s="64"/>
      <c r="G99" s="64"/>
      <c r="H99" s="64"/>
      <c r="I99" s="64"/>
      <c r="J99" s="64"/>
      <c r="K99" s="64"/>
      <c r="L99" s="64"/>
      <c r="M99" s="64"/>
      <c r="N99" s="64"/>
      <c r="O99" s="64"/>
    </row>
    <row r="100" spans="3:15" x14ac:dyDescent="0.2">
      <c r="C100" s="64"/>
      <c r="D100" s="64"/>
      <c r="E100" s="64"/>
      <c r="F100" s="64"/>
      <c r="G100" s="64"/>
      <c r="H100" s="64"/>
      <c r="I100" s="64"/>
      <c r="J100" s="64"/>
      <c r="K100" s="64"/>
      <c r="L100" s="64"/>
      <c r="M100" s="64"/>
      <c r="N100" s="64"/>
      <c r="O100" s="64"/>
    </row>
    <row r="101" spans="3:15" x14ac:dyDescent="0.2">
      <c r="C101" s="64"/>
      <c r="D101" s="64"/>
      <c r="E101" s="64"/>
      <c r="F101" s="64"/>
      <c r="G101" s="64"/>
      <c r="H101" s="64"/>
      <c r="I101" s="64"/>
      <c r="J101" s="64"/>
      <c r="K101" s="64"/>
      <c r="L101" s="64"/>
      <c r="M101" s="64"/>
      <c r="N101" s="64"/>
      <c r="O101" s="64"/>
    </row>
    <row r="102" spans="3:15" x14ac:dyDescent="0.2">
      <c r="C102" s="64"/>
      <c r="D102" s="64"/>
      <c r="E102" s="64"/>
      <c r="F102" s="64"/>
      <c r="G102" s="64"/>
      <c r="H102" s="64"/>
      <c r="I102" s="64"/>
      <c r="J102" s="64"/>
      <c r="K102" s="64"/>
      <c r="L102" s="64"/>
      <c r="M102" s="64"/>
      <c r="N102" s="64"/>
      <c r="O102" s="64"/>
    </row>
    <row r="103" spans="3:15" x14ac:dyDescent="0.2">
      <c r="C103" s="64"/>
      <c r="D103" s="64"/>
      <c r="E103" s="64"/>
      <c r="F103" s="64"/>
      <c r="G103" s="64"/>
      <c r="H103" s="64"/>
      <c r="I103" s="64"/>
      <c r="J103" s="64"/>
      <c r="K103" s="64"/>
      <c r="L103" s="64"/>
      <c r="M103" s="64"/>
      <c r="N103" s="64"/>
      <c r="O103" s="64"/>
    </row>
    <row r="104" spans="3:15" x14ac:dyDescent="0.2">
      <c r="C104" s="64"/>
      <c r="D104" s="64"/>
      <c r="E104" s="64"/>
      <c r="F104" s="64"/>
      <c r="G104" s="64"/>
      <c r="H104" s="64"/>
      <c r="I104" s="64"/>
      <c r="J104" s="64"/>
      <c r="K104" s="64"/>
      <c r="L104" s="64"/>
      <c r="M104" s="64"/>
      <c r="N104" s="64"/>
      <c r="O104" s="64"/>
    </row>
    <row r="105" spans="3:15" x14ac:dyDescent="0.2">
      <c r="C105" s="64"/>
      <c r="D105" s="64"/>
      <c r="E105" s="64"/>
      <c r="F105" s="64"/>
      <c r="G105" s="64"/>
      <c r="H105" s="64"/>
      <c r="I105" s="64"/>
      <c r="J105" s="64"/>
      <c r="K105" s="64"/>
      <c r="L105" s="64"/>
      <c r="M105" s="64"/>
      <c r="N105" s="64"/>
      <c r="O105" s="64"/>
    </row>
    <row r="106" spans="3:15" x14ac:dyDescent="0.2">
      <c r="C106" s="64"/>
      <c r="D106" s="64"/>
      <c r="E106" s="64"/>
      <c r="F106" s="64"/>
      <c r="G106" s="64"/>
      <c r="H106" s="64"/>
      <c r="I106" s="64"/>
      <c r="J106" s="64"/>
      <c r="K106" s="64"/>
      <c r="L106" s="64"/>
      <c r="M106" s="64"/>
      <c r="N106" s="64"/>
      <c r="O106" s="64"/>
    </row>
    <row r="107" spans="3:15" x14ac:dyDescent="0.2">
      <c r="C107" s="64"/>
      <c r="D107" s="64"/>
      <c r="E107" s="64"/>
      <c r="F107" s="64"/>
      <c r="G107" s="64"/>
      <c r="H107" s="64"/>
      <c r="I107" s="64"/>
      <c r="J107" s="64"/>
      <c r="K107" s="64"/>
      <c r="L107" s="64"/>
      <c r="M107" s="64"/>
      <c r="N107" s="64"/>
      <c r="O107" s="64"/>
    </row>
    <row r="108" spans="3:15" x14ac:dyDescent="0.2">
      <c r="C108" s="64"/>
      <c r="D108" s="64"/>
      <c r="E108" s="64"/>
      <c r="F108" s="64"/>
      <c r="G108" s="64"/>
      <c r="H108" s="64"/>
      <c r="I108" s="64"/>
      <c r="J108" s="64"/>
      <c r="K108" s="64"/>
      <c r="L108" s="64"/>
      <c r="M108" s="64"/>
      <c r="N108" s="64"/>
      <c r="O108" s="64"/>
    </row>
    <row r="109" spans="3:15" x14ac:dyDescent="0.2">
      <c r="C109" s="64"/>
      <c r="D109" s="64"/>
      <c r="E109" s="64"/>
      <c r="F109" s="64"/>
      <c r="G109" s="64"/>
      <c r="H109" s="64"/>
      <c r="I109" s="64"/>
      <c r="J109" s="64"/>
      <c r="K109" s="64"/>
      <c r="L109" s="64"/>
      <c r="M109" s="64"/>
      <c r="N109" s="64"/>
      <c r="O109" s="64"/>
    </row>
    <row r="110" spans="3:15" x14ac:dyDescent="0.2">
      <c r="C110" s="64"/>
      <c r="D110" s="64"/>
      <c r="E110" s="64"/>
      <c r="F110" s="64"/>
      <c r="G110" s="64"/>
      <c r="H110" s="64"/>
      <c r="I110" s="64"/>
      <c r="J110" s="64"/>
      <c r="K110" s="64"/>
      <c r="L110" s="64"/>
      <c r="M110" s="64"/>
      <c r="N110" s="64"/>
      <c r="O110" s="64"/>
    </row>
    <row r="111" spans="3:15" x14ac:dyDescent="0.2">
      <c r="C111" s="64"/>
      <c r="D111" s="64"/>
      <c r="E111" s="64"/>
      <c r="F111" s="64"/>
      <c r="G111" s="64"/>
      <c r="H111" s="64"/>
      <c r="I111" s="64"/>
      <c r="J111" s="64"/>
      <c r="K111" s="64"/>
      <c r="L111" s="64"/>
      <c r="M111" s="64"/>
      <c r="N111" s="64"/>
      <c r="O111" s="64"/>
    </row>
    <row r="112" spans="3:15" x14ac:dyDescent="0.2">
      <c r="C112" s="64"/>
      <c r="D112" s="64"/>
      <c r="E112" s="64"/>
      <c r="F112" s="64"/>
      <c r="G112" s="64"/>
      <c r="H112" s="64"/>
      <c r="I112" s="64"/>
      <c r="J112" s="64"/>
      <c r="K112" s="64"/>
      <c r="L112" s="64"/>
      <c r="M112" s="64"/>
      <c r="N112" s="64"/>
      <c r="O112" s="64"/>
    </row>
    <row r="113" spans="3:15" x14ac:dyDescent="0.2">
      <c r="C113" s="64"/>
      <c r="D113" s="64"/>
      <c r="E113" s="64"/>
      <c r="F113" s="64"/>
      <c r="G113" s="64"/>
      <c r="H113" s="64"/>
      <c r="I113" s="64"/>
      <c r="J113" s="64"/>
      <c r="K113" s="64"/>
      <c r="L113" s="64"/>
      <c r="M113" s="64"/>
      <c r="N113" s="64"/>
      <c r="O113" s="64"/>
    </row>
    <row r="114" spans="3:15" x14ac:dyDescent="0.2">
      <c r="C114" s="64"/>
      <c r="D114" s="64"/>
      <c r="E114" s="64"/>
      <c r="F114" s="64"/>
      <c r="G114" s="64"/>
      <c r="H114" s="64"/>
      <c r="I114" s="64"/>
      <c r="J114" s="64"/>
      <c r="K114" s="64"/>
      <c r="L114" s="64"/>
      <c r="M114" s="64"/>
      <c r="N114" s="64"/>
      <c r="O114" s="64"/>
    </row>
    <row r="115" spans="3:15" x14ac:dyDescent="0.2">
      <c r="C115" s="64"/>
      <c r="D115" s="64"/>
      <c r="E115" s="64"/>
      <c r="F115" s="64"/>
      <c r="G115" s="64"/>
      <c r="H115" s="64"/>
      <c r="I115" s="64"/>
      <c r="J115" s="64"/>
      <c r="K115" s="64"/>
      <c r="L115" s="64"/>
      <c r="M115" s="64"/>
      <c r="N115" s="64"/>
      <c r="O115" s="64"/>
    </row>
    <row r="116" spans="3:15" x14ac:dyDescent="0.2">
      <c r="C116" s="64"/>
      <c r="D116" s="64"/>
      <c r="E116" s="64"/>
      <c r="F116" s="64"/>
      <c r="G116" s="64"/>
      <c r="H116" s="64"/>
      <c r="I116" s="64"/>
      <c r="J116" s="64"/>
      <c r="K116" s="64"/>
      <c r="L116" s="64"/>
      <c r="M116" s="64"/>
      <c r="N116" s="64"/>
      <c r="O116" s="64"/>
    </row>
    <row r="117" spans="3:15" x14ac:dyDescent="0.2">
      <c r="C117" s="64"/>
      <c r="D117" s="64"/>
      <c r="E117" s="64"/>
      <c r="F117" s="64"/>
      <c r="G117" s="64"/>
      <c r="H117" s="64"/>
      <c r="I117" s="64"/>
      <c r="J117" s="64"/>
      <c r="K117" s="64"/>
      <c r="L117" s="64"/>
      <c r="M117" s="64"/>
      <c r="N117" s="64"/>
      <c r="O117" s="64"/>
    </row>
    <row r="118" spans="3:15" x14ac:dyDescent="0.2">
      <c r="C118" s="64"/>
      <c r="D118" s="64"/>
      <c r="E118" s="64"/>
      <c r="F118" s="64"/>
      <c r="G118" s="64"/>
      <c r="H118" s="64"/>
      <c r="I118" s="64"/>
      <c r="J118" s="64"/>
      <c r="K118" s="64"/>
      <c r="L118" s="64"/>
      <c r="M118" s="64"/>
      <c r="N118" s="64"/>
      <c r="O118" s="64"/>
    </row>
    <row r="119" spans="3:15" x14ac:dyDescent="0.2">
      <c r="C119" s="64"/>
      <c r="D119" s="64"/>
      <c r="E119" s="64"/>
      <c r="F119" s="64"/>
      <c r="G119" s="64"/>
      <c r="H119" s="64"/>
      <c r="I119" s="64"/>
      <c r="J119" s="64"/>
      <c r="K119" s="64"/>
      <c r="L119" s="64"/>
      <c r="M119" s="64"/>
      <c r="N119" s="64"/>
      <c r="O119" s="64"/>
    </row>
    <row r="120" spans="3:15" x14ac:dyDescent="0.2">
      <c r="C120" s="64"/>
      <c r="D120" s="64"/>
      <c r="E120" s="64"/>
      <c r="F120" s="64"/>
      <c r="G120" s="64"/>
      <c r="H120" s="64"/>
      <c r="I120" s="64"/>
      <c r="J120" s="64"/>
      <c r="K120" s="64"/>
      <c r="L120" s="64"/>
      <c r="M120" s="64"/>
      <c r="N120" s="64"/>
      <c r="O120" s="64"/>
    </row>
    <row r="121" spans="3:15" x14ac:dyDescent="0.2">
      <c r="C121" s="64"/>
      <c r="D121" s="64"/>
      <c r="E121" s="64"/>
      <c r="F121" s="64"/>
      <c r="G121" s="64"/>
      <c r="H121" s="64"/>
      <c r="I121" s="64"/>
      <c r="J121" s="64"/>
      <c r="K121" s="64"/>
      <c r="L121" s="64"/>
      <c r="M121" s="64"/>
      <c r="N121" s="64"/>
      <c r="O121" s="64"/>
    </row>
    <row r="122" spans="3:15" x14ac:dyDescent="0.2">
      <c r="C122" s="64"/>
      <c r="D122" s="64"/>
      <c r="E122" s="64"/>
      <c r="F122" s="64"/>
      <c r="G122" s="64"/>
      <c r="H122" s="64"/>
      <c r="I122" s="64"/>
      <c r="J122" s="64"/>
      <c r="K122" s="64"/>
      <c r="L122" s="64"/>
      <c r="M122" s="64"/>
      <c r="N122" s="64"/>
      <c r="O122" s="64"/>
    </row>
    <row r="123" spans="3:15" x14ac:dyDescent="0.2">
      <c r="C123" s="64"/>
      <c r="D123" s="64"/>
      <c r="E123" s="64"/>
      <c r="F123" s="64"/>
      <c r="G123" s="64"/>
      <c r="H123" s="64"/>
      <c r="I123" s="64"/>
      <c r="J123" s="64"/>
      <c r="K123" s="64"/>
      <c r="L123" s="64"/>
      <c r="M123" s="64"/>
      <c r="N123" s="64"/>
      <c r="O123" s="64"/>
    </row>
    <row r="124" spans="3:15" x14ac:dyDescent="0.2">
      <c r="C124" s="64"/>
      <c r="D124" s="64"/>
      <c r="E124" s="64"/>
      <c r="F124" s="64"/>
      <c r="G124" s="64"/>
      <c r="H124" s="64"/>
      <c r="I124" s="64"/>
      <c r="J124" s="64"/>
      <c r="K124" s="64"/>
      <c r="L124" s="64"/>
      <c r="M124" s="64"/>
      <c r="N124" s="64"/>
      <c r="O124" s="64"/>
    </row>
    <row r="125" spans="3:15" x14ac:dyDescent="0.2">
      <c r="C125" s="64"/>
      <c r="D125" s="64"/>
      <c r="E125" s="64"/>
      <c r="F125" s="64"/>
      <c r="G125" s="64"/>
      <c r="H125" s="64"/>
      <c r="I125" s="64"/>
      <c r="J125" s="64"/>
      <c r="K125" s="64"/>
      <c r="L125" s="64"/>
      <c r="M125" s="64"/>
      <c r="N125" s="64"/>
      <c r="O125" s="64"/>
    </row>
    <row r="126" spans="3:15" x14ac:dyDescent="0.2">
      <c r="C126" s="64"/>
      <c r="D126" s="64"/>
      <c r="E126" s="64"/>
      <c r="F126" s="64"/>
      <c r="G126" s="64"/>
      <c r="H126" s="64"/>
      <c r="I126" s="64"/>
      <c r="J126" s="64"/>
      <c r="K126" s="64"/>
      <c r="L126" s="64"/>
      <c r="M126" s="64"/>
      <c r="N126" s="64"/>
      <c r="O126" s="64"/>
    </row>
    <row r="127" spans="3:15" x14ac:dyDescent="0.2">
      <c r="C127" s="64"/>
      <c r="D127" s="64"/>
      <c r="E127" s="64"/>
      <c r="F127" s="64"/>
      <c r="G127" s="64"/>
      <c r="H127" s="64"/>
      <c r="I127" s="64"/>
      <c r="J127" s="64"/>
      <c r="K127" s="64"/>
      <c r="L127" s="64"/>
      <c r="M127" s="64"/>
      <c r="N127" s="64"/>
      <c r="O127" s="64"/>
    </row>
    <row r="128" spans="3:15" x14ac:dyDescent="0.2">
      <c r="C128" s="64"/>
      <c r="D128" s="64"/>
      <c r="E128" s="64"/>
      <c r="F128" s="64"/>
      <c r="G128" s="64"/>
      <c r="H128" s="64"/>
      <c r="I128" s="64"/>
      <c r="J128" s="64"/>
      <c r="K128" s="64"/>
      <c r="L128" s="64"/>
      <c r="M128" s="64"/>
      <c r="N128" s="64"/>
      <c r="O128" s="64"/>
    </row>
    <row r="129" spans="3:15" x14ac:dyDescent="0.2">
      <c r="C129" s="64"/>
      <c r="D129" s="64"/>
      <c r="E129" s="64"/>
      <c r="F129" s="64"/>
      <c r="G129" s="64"/>
      <c r="H129" s="64"/>
      <c r="I129" s="64"/>
      <c r="J129" s="64"/>
      <c r="K129" s="64"/>
      <c r="L129" s="64"/>
      <c r="M129" s="64"/>
      <c r="N129" s="64"/>
      <c r="O129" s="64"/>
    </row>
    <row r="130" spans="3:15" x14ac:dyDescent="0.2">
      <c r="C130" s="64"/>
      <c r="D130" s="64"/>
      <c r="E130" s="64"/>
      <c r="F130" s="64"/>
      <c r="G130" s="64"/>
      <c r="H130" s="64"/>
      <c r="I130" s="64"/>
      <c r="J130" s="64"/>
      <c r="K130" s="64"/>
      <c r="L130" s="64"/>
      <c r="M130" s="64"/>
      <c r="N130" s="64"/>
      <c r="O130" s="64"/>
    </row>
    <row r="131" spans="3:15" x14ac:dyDescent="0.2">
      <c r="C131" s="64"/>
      <c r="D131" s="64"/>
      <c r="E131" s="64"/>
      <c r="F131" s="64"/>
      <c r="G131" s="64"/>
      <c r="H131" s="64"/>
      <c r="I131" s="64"/>
      <c r="J131" s="64"/>
      <c r="K131" s="64"/>
      <c r="L131" s="64"/>
      <c r="M131" s="64"/>
      <c r="N131" s="64"/>
      <c r="O131" s="64"/>
    </row>
    <row r="132" spans="3:15" x14ac:dyDescent="0.2">
      <c r="C132" s="64"/>
      <c r="D132" s="64"/>
      <c r="E132" s="64"/>
      <c r="F132" s="64"/>
      <c r="G132" s="64"/>
      <c r="H132" s="64"/>
      <c r="I132" s="64"/>
      <c r="J132" s="64"/>
      <c r="K132" s="64"/>
      <c r="L132" s="64"/>
      <c r="M132" s="64"/>
      <c r="N132" s="64"/>
      <c r="O132" s="64"/>
    </row>
    <row r="133" spans="3:15" x14ac:dyDescent="0.2">
      <c r="C133" s="64"/>
      <c r="D133" s="64"/>
      <c r="E133" s="64"/>
      <c r="F133" s="64"/>
      <c r="G133" s="64"/>
      <c r="H133" s="64"/>
      <c r="I133" s="64"/>
      <c r="J133" s="64"/>
      <c r="K133" s="64"/>
      <c r="L133" s="64"/>
      <c r="M133" s="64"/>
      <c r="N133" s="64"/>
      <c r="O133" s="64"/>
    </row>
    <row r="134" spans="3:15" x14ac:dyDescent="0.2">
      <c r="C134" s="64"/>
      <c r="D134" s="64"/>
      <c r="E134" s="64"/>
      <c r="F134" s="64"/>
      <c r="G134" s="64"/>
      <c r="H134" s="64"/>
      <c r="I134" s="64"/>
      <c r="J134" s="64"/>
      <c r="K134" s="64"/>
      <c r="L134" s="64"/>
      <c r="M134" s="64"/>
      <c r="N134" s="64"/>
      <c r="O134" s="64"/>
    </row>
    <row r="135" spans="3:15" x14ac:dyDescent="0.2">
      <c r="C135" s="64"/>
      <c r="D135" s="64"/>
      <c r="E135" s="64"/>
      <c r="F135" s="64"/>
      <c r="G135" s="64"/>
      <c r="H135" s="64"/>
      <c r="I135" s="64"/>
      <c r="J135" s="64"/>
      <c r="K135" s="64"/>
      <c r="L135" s="64"/>
      <c r="M135" s="64"/>
      <c r="N135" s="64"/>
      <c r="O135" s="64"/>
    </row>
    <row r="136" spans="3:15" x14ac:dyDescent="0.2">
      <c r="C136" s="64"/>
      <c r="D136" s="64"/>
      <c r="E136" s="64"/>
      <c r="F136" s="64"/>
      <c r="G136" s="64"/>
      <c r="H136" s="64"/>
      <c r="I136" s="64"/>
      <c r="J136" s="64"/>
      <c r="K136" s="64"/>
      <c r="L136" s="64"/>
      <c r="M136" s="64"/>
      <c r="N136" s="64"/>
      <c r="O136" s="64"/>
    </row>
    <row r="137" spans="3:15" x14ac:dyDescent="0.2">
      <c r="C137" s="64"/>
      <c r="D137" s="64"/>
      <c r="E137" s="64"/>
      <c r="F137" s="64"/>
      <c r="G137" s="64"/>
      <c r="H137" s="64"/>
      <c r="I137" s="64"/>
      <c r="J137" s="64"/>
      <c r="K137" s="64"/>
      <c r="L137" s="64"/>
      <c r="M137" s="64"/>
      <c r="N137" s="64"/>
      <c r="O137" s="64"/>
    </row>
    <row r="138" spans="3:15" x14ac:dyDescent="0.2">
      <c r="C138" s="64"/>
      <c r="D138" s="64"/>
      <c r="E138" s="64"/>
      <c r="F138" s="64"/>
      <c r="G138" s="64"/>
      <c r="H138" s="64"/>
      <c r="I138" s="64"/>
      <c r="J138" s="64"/>
      <c r="K138" s="64"/>
      <c r="L138" s="64"/>
      <c r="M138" s="64"/>
      <c r="N138" s="64"/>
      <c r="O138" s="64"/>
    </row>
    <row r="139" spans="3:15" x14ac:dyDescent="0.2">
      <c r="C139" s="64"/>
      <c r="D139" s="64"/>
      <c r="E139" s="64"/>
      <c r="F139" s="64"/>
      <c r="G139" s="64"/>
      <c r="H139" s="64"/>
      <c r="I139" s="64"/>
      <c r="J139" s="64"/>
      <c r="K139" s="64"/>
      <c r="L139" s="64"/>
      <c r="M139" s="64"/>
      <c r="N139" s="64"/>
      <c r="O139" s="64"/>
    </row>
    <row r="140" spans="3:15" x14ac:dyDescent="0.2">
      <c r="C140" s="64"/>
      <c r="D140" s="64"/>
      <c r="E140" s="64"/>
      <c r="F140" s="64"/>
      <c r="G140" s="64"/>
      <c r="H140" s="64"/>
      <c r="I140" s="64"/>
      <c r="J140" s="64"/>
      <c r="K140" s="64"/>
      <c r="L140" s="64"/>
      <c r="M140" s="64"/>
      <c r="N140" s="64"/>
      <c r="O140" s="64"/>
    </row>
    <row r="141" spans="3:15" x14ac:dyDescent="0.2">
      <c r="C141" s="64"/>
      <c r="D141" s="64"/>
      <c r="E141" s="64"/>
      <c r="F141" s="64"/>
      <c r="G141" s="64"/>
      <c r="H141" s="64"/>
      <c r="I141" s="64"/>
      <c r="J141" s="64"/>
      <c r="K141" s="64"/>
      <c r="L141" s="64"/>
      <c r="M141" s="64"/>
      <c r="N141" s="64"/>
      <c r="O141" s="64"/>
    </row>
    <row r="142" spans="3:15" x14ac:dyDescent="0.2">
      <c r="C142" s="64"/>
      <c r="D142" s="64"/>
      <c r="E142" s="64"/>
      <c r="F142" s="64"/>
      <c r="G142" s="64"/>
      <c r="H142" s="64"/>
      <c r="I142" s="64"/>
      <c r="J142" s="64"/>
      <c r="K142" s="64"/>
      <c r="L142" s="64"/>
      <c r="M142" s="64"/>
      <c r="N142" s="64"/>
      <c r="O142" s="64"/>
    </row>
    <row r="143" spans="3:15" x14ac:dyDescent="0.2">
      <c r="C143" s="64"/>
      <c r="D143" s="64"/>
      <c r="E143" s="64"/>
      <c r="F143" s="64"/>
      <c r="G143" s="64"/>
      <c r="H143" s="64"/>
      <c r="I143" s="64"/>
      <c r="J143" s="64"/>
      <c r="K143" s="64"/>
      <c r="L143" s="64"/>
      <c r="M143" s="64"/>
      <c r="N143" s="64"/>
      <c r="O143" s="64"/>
    </row>
    <row r="144" spans="3:15" x14ac:dyDescent="0.2">
      <c r="C144" s="64"/>
      <c r="D144" s="64"/>
      <c r="E144" s="64"/>
      <c r="F144" s="64"/>
      <c r="G144" s="64"/>
      <c r="H144" s="64"/>
      <c r="I144" s="64"/>
      <c r="J144" s="64"/>
      <c r="K144" s="64"/>
      <c r="L144" s="64"/>
      <c r="M144" s="64"/>
      <c r="N144" s="64"/>
      <c r="O144" s="64"/>
    </row>
    <row r="145" spans="3:15" x14ac:dyDescent="0.2">
      <c r="C145" s="64"/>
      <c r="D145" s="64"/>
      <c r="E145" s="64"/>
      <c r="F145" s="64"/>
      <c r="G145" s="64"/>
      <c r="H145" s="64"/>
      <c r="I145" s="64"/>
      <c r="J145" s="64"/>
      <c r="K145" s="64"/>
      <c r="L145" s="64"/>
      <c r="M145" s="64"/>
      <c r="N145" s="64"/>
      <c r="O145" s="64"/>
    </row>
    <row r="146" spans="3:15" x14ac:dyDescent="0.2">
      <c r="C146" s="64"/>
      <c r="D146" s="64"/>
      <c r="E146" s="64"/>
      <c r="F146" s="64"/>
      <c r="G146" s="64"/>
      <c r="H146" s="64"/>
      <c r="I146" s="64"/>
      <c r="J146" s="64"/>
      <c r="K146" s="64"/>
      <c r="L146" s="64"/>
      <c r="M146" s="64"/>
      <c r="N146" s="64"/>
      <c r="O146" s="64"/>
    </row>
    <row r="147" spans="3:15" x14ac:dyDescent="0.2">
      <c r="C147" s="64"/>
      <c r="D147" s="64"/>
      <c r="E147" s="64"/>
      <c r="F147" s="64"/>
      <c r="G147" s="64"/>
      <c r="H147" s="64"/>
      <c r="I147" s="64"/>
      <c r="J147" s="64"/>
      <c r="K147" s="64"/>
      <c r="L147" s="64"/>
      <c r="M147" s="64"/>
      <c r="N147" s="64"/>
      <c r="O147" s="64"/>
    </row>
    <row r="148" spans="3:15" x14ac:dyDescent="0.2">
      <c r="C148" s="64"/>
      <c r="D148" s="64"/>
      <c r="E148" s="64"/>
      <c r="F148" s="64"/>
      <c r="G148" s="64"/>
      <c r="H148" s="64"/>
      <c r="I148" s="64"/>
      <c r="J148" s="64"/>
      <c r="K148" s="64"/>
      <c r="L148" s="64"/>
      <c r="M148" s="64"/>
      <c r="N148" s="64"/>
      <c r="O148" s="64"/>
    </row>
    <row r="149" spans="3:15" x14ac:dyDescent="0.2">
      <c r="C149" s="64"/>
      <c r="D149" s="64"/>
      <c r="E149" s="64"/>
      <c r="F149" s="64"/>
      <c r="G149" s="64"/>
      <c r="H149" s="64"/>
      <c r="I149" s="64"/>
      <c r="J149" s="64"/>
      <c r="K149" s="64"/>
      <c r="L149" s="64"/>
      <c r="M149" s="64"/>
      <c r="N149" s="64"/>
      <c r="O149" s="64"/>
    </row>
    <row r="150" spans="3:15" x14ac:dyDescent="0.2">
      <c r="C150" s="64"/>
      <c r="D150" s="64"/>
      <c r="E150" s="64"/>
      <c r="F150" s="64"/>
      <c r="G150" s="64"/>
      <c r="H150" s="64"/>
      <c r="I150" s="64"/>
      <c r="J150" s="64"/>
      <c r="K150" s="64"/>
      <c r="L150" s="64"/>
      <c r="M150" s="64"/>
      <c r="N150" s="64"/>
      <c r="O150" s="64"/>
    </row>
    <row r="151" spans="3:15" x14ac:dyDescent="0.2">
      <c r="C151" s="64"/>
      <c r="D151" s="64"/>
      <c r="E151" s="64"/>
      <c r="F151" s="64"/>
      <c r="G151" s="64"/>
      <c r="H151" s="64"/>
      <c r="I151" s="64"/>
      <c r="J151" s="64"/>
      <c r="K151" s="64"/>
      <c r="L151" s="64"/>
      <c r="M151" s="64"/>
      <c r="N151" s="64"/>
      <c r="O151" s="64"/>
    </row>
    <row r="152" spans="3:15" x14ac:dyDescent="0.2">
      <c r="C152" s="64"/>
      <c r="D152" s="64"/>
      <c r="E152" s="64"/>
      <c r="F152" s="64"/>
      <c r="G152" s="64"/>
      <c r="H152" s="64"/>
      <c r="I152" s="64"/>
      <c r="J152" s="64"/>
      <c r="K152" s="64"/>
      <c r="L152" s="64"/>
      <c r="M152" s="64"/>
      <c r="N152" s="64"/>
      <c r="O152" s="64"/>
    </row>
    <row r="153" spans="3:15" x14ac:dyDescent="0.2">
      <c r="C153" s="64"/>
      <c r="D153" s="64"/>
      <c r="E153" s="64"/>
      <c r="F153" s="64"/>
      <c r="G153" s="64"/>
      <c r="H153" s="64"/>
      <c r="I153" s="64"/>
      <c r="J153" s="64"/>
      <c r="K153" s="64"/>
      <c r="L153" s="64"/>
      <c r="M153" s="64"/>
      <c r="N153" s="64"/>
      <c r="O153" s="64"/>
    </row>
    <row r="154" spans="3:15" x14ac:dyDescent="0.2">
      <c r="C154" s="64"/>
      <c r="D154" s="64"/>
      <c r="E154" s="64"/>
      <c r="F154" s="64"/>
      <c r="G154" s="64"/>
      <c r="H154" s="64"/>
      <c r="I154" s="64"/>
      <c r="J154" s="64"/>
      <c r="K154" s="64"/>
      <c r="L154" s="64"/>
      <c r="M154" s="64"/>
      <c r="N154" s="64"/>
      <c r="O154" s="64"/>
    </row>
  </sheetData>
  <sheetProtection formatCells="0" formatColumns="0" formatRows="0" insertColumns="0"/>
  <customSheetViews>
    <customSheetView guid="{F9B2AFCD-706F-4A95-97DA-6EDAA648AEE9}" showPageBreaks="1" printArea="1" hiddenColumns="1" showRuler="0" topLeftCell="B1">
      <selection activeCell="C27" sqref="C27:O27"/>
      <pageMargins left="0.45972222222222225" right="0.57013888888888886" top="0.98402777777777783" bottom="0.98402777777777772" header="0.51180555555555562" footer="0.5"/>
      <printOptions horizontalCentered="1"/>
      <pageSetup paperSize="9" scale="99" firstPageNumber="0" orientation="landscape" horizontalDpi="300" verticalDpi="300" r:id="rId1"/>
      <headerFooter alignWithMargins="0">
        <oddFooter>&amp;C&amp;8UNSD/UNEP Questionnaire 2008 on Environment Statistics - Waste Section - p.&amp;P</oddFooter>
      </headerFooter>
    </customSheetView>
  </customSheetViews>
  <mergeCells count="21">
    <mergeCell ref="C4:O4"/>
    <mergeCell ref="C6:O6"/>
    <mergeCell ref="C8:O8"/>
    <mergeCell ref="C9:O9"/>
    <mergeCell ref="C16:O16"/>
    <mergeCell ref="C10:O10"/>
    <mergeCell ref="C11:O11"/>
    <mergeCell ref="C12:O12"/>
    <mergeCell ref="C24:O24"/>
    <mergeCell ref="C18:O18"/>
    <mergeCell ref="C20:O20"/>
    <mergeCell ref="C13:O13"/>
    <mergeCell ref="C26:O26"/>
    <mergeCell ref="C21:O21"/>
    <mergeCell ref="C22:O22"/>
    <mergeCell ref="C23:O23"/>
    <mergeCell ref="C19:O19"/>
    <mergeCell ref="C17:O17"/>
    <mergeCell ref="C25:O25"/>
    <mergeCell ref="C15:O15"/>
    <mergeCell ref="C14:O14"/>
  </mergeCells>
  <phoneticPr fontId="19" type="noConversion"/>
  <conditionalFormatting sqref="Z14">
    <cfRule type="cellIs" dxfId="6" priority="1" stopIfTrue="1" operator="lessThan">
      <formula>Z6+Z7+Z8+Z9+Z10+Z12+Z13</formula>
    </cfRule>
  </conditionalFormatting>
  <conditionalFormatting sqref="H14">
    <cfRule type="cellIs" dxfId="5" priority="2" stopIfTrue="1" operator="lessThan">
      <formula>H6+H5+H12+H12</formula>
    </cfRule>
    <cfRule type="cellIs" dxfId="4" priority="3" stopIfTrue="1" operator="lessThan">
      <formula>#REF!</formula>
    </cfRule>
  </conditionalFormatting>
  <conditionalFormatting sqref="J14 L14 N14 P14 R14 T14 V14 X14 AB14 AD14:AH14 AJ14 AL14">
    <cfRule type="cellIs" dxfId="3" priority="4" stopIfTrue="1" operator="lessThan">
      <formula>J6+J5+J12+J12</formula>
    </cfRule>
    <cfRule type="cellIs" dxfId="2" priority="5" stopIfTrue="1" operator="lessThan">
      <formula>J15/1000</formula>
    </cfRule>
  </conditionalFormatting>
  <conditionalFormatting sqref="G15 I15 K15 M15 O15 Q15 S15 U15 W15 Y15 AA15 AC15 AI15 AK15">
    <cfRule type="cellIs" dxfId="1" priority="6" stopIfTrue="1" operator="lessThan">
      <formula>G16</formula>
    </cfRule>
  </conditionalFormatting>
  <conditionalFormatting sqref="G17 I17 K17 M17 O17 Q17 S17 U17 W17 Y17 AA17 AC17 AI17 AK17 AE17 AG17">
    <cfRule type="cellIs" dxfId="0" priority="7" stopIfTrue="1" operator="lessThan">
      <formula>G9+G10+G11+G12+G13+G15+#REF!-0.1</formula>
    </cfRule>
  </conditionalFormatting>
  <printOptions horizontalCentered="1"/>
  <pageMargins left="0.45972222222222225" right="0.57013888888888886" top="0.82" bottom="0.98402777777777772" header="0.51180555555555562" footer="0.5"/>
  <pageSetup paperSize="9" scale="92" firstPageNumber="0" orientation="landscape" horizontalDpi="300" verticalDpi="300" r:id="rId2"/>
  <headerFooter alignWithMargins="0">
    <oddFooter>&amp;C&amp;8UNSD/UNEP Questionnaire 2013 on Environment Statistics - Waste Section - 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62</vt:i4>
      </vt:variant>
    </vt:vector>
  </HeadingPairs>
  <TitlesOfParts>
    <vt:vector size="71" baseType="lpstr">
      <vt:lpstr>Table of Contents</vt:lpstr>
      <vt:lpstr>Guidance</vt:lpstr>
      <vt:lpstr>Definitions</vt:lpstr>
      <vt:lpstr>R1</vt:lpstr>
      <vt:lpstr>R2</vt:lpstr>
      <vt:lpstr>R3</vt:lpstr>
      <vt:lpstr>R4</vt:lpstr>
      <vt:lpstr>R5</vt:lpstr>
      <vt:lpstr>R6</vt:lpstr>
      <vt:lpstr>'R5'!City</vt:lpstr>
      <vt:lpstr>'R1'!CountryID</vt:lpstr>
      <vt:lpstr>'R2'!CountryID</vt:lpstr>
      <vt:lpstr>'R3'!CountryID</vt:lpstr>
      <vt:lpstr>'R4'!CountryID</vt:lpstr>
      <vt:lpstr>'R5'!CountryID</vt:lpstr>
      <vt:lpstr>'R1'!CountryName</vt:lpstr>
      <vt:lpstr>'R2'!CountryName</vt:lpstr>
      <vt:lpstr>'R3'!CountryName</vt:lpstr>
      <vt:lpstr>'R4'!CountryName</vt:lpstr>
      <vt:lpstr>'R5'!CountryName</vt:lpstr>
      <vt:lpstr>'R1'!Data</vt:lpstr>
      <vt:lpstr>'R2'!Data</vt:lpstr>
      <vt:lpstr>'R3'!Data</vt:lpstr>
      <vt:lpstr>'R4'!Data</vt:lpstr>
      <vt:lpstr>'R5'!Data</vt:lpstr>
      <vt:lpstr>'R1'!Foot</vt:lpstr>
      <vt:lpstr>'R2'!Foot</vt:lpstr>
      <vt:lpstr>'R3'!Foot</vt:lpstr>
      <vt:lpstr>'R4'!Foot</vt:lpstr>
      <vt:lpstr>'R5'!Foot</vt:lpstr>
      <vt:lpstr>'R1'!FootLng</vt:lpstr>
      <vt:lpstr>'R2'!FootLng</vt:lpstr>
      <vt:lpstr>'R3'!FootLng</vt:lpstr>
      <vt:lpstr>'R4'!FootLng</vt:lpstr>
      <vt:lpstr>'R5'!FootLng</vt:lpstr>
      <vt:lpstr>'R1'!Inc</vt:lpstr>
      <vt:lpstr>'R2'!Inc</vt:lpstr>
      <vt:lpstr>'R3'!Inc</vt:lpstr>
      <vt:lpstr>'R4'!Inc</vt:lpstr>
      <vt:lpstr>'R5'!Inc</vt:lpstr>
      <vt:lpstr>'R1'!Ind</vt:lpstr>
      <vt:lpstr>'R2'!Ind</vt:lpstr>
      <vt:lpstr>'R3'!Ind</vt:lpstr>
      <vt:lpstr>'R4'!Ind</vt:lpstr>
      <vt:lpstr>'R5'!Ind</vt:lpstr>
      <vt:lpstr>'R5'!Loc</vt:lpstr>
      <vt:lpstr>Definitions!Print_Area</vt:lpstr>
      <vt:lpstr>'R1'!Print_Area</vt:lpstr>
      <vt:lpstr>'R2'!Print_Area</vt:lpstr>
      <vt:lpstr>'R3'!Print_Area</vt:lpstr>
      <vt:lpstr>'R4'!Print_Area</vt:lpstr>
      <vt:lpstr>'R5'!Print_Area</vt:lpstr>
      <vt:lpstr>'R6'!Print_Area</vt:lpstr>
      <vt:lpstr>Definitions!Print_Titles</vt:lpstr>
      <vt:lpstr>Guidance!Print_Titles</vt:lpstr>
      <vt:lpstr>'R1'!Print_Titles</vt:lpstr>
      <vt:lpstr>'R2'!Print_Titles</vt:lpstr>
      <vt:lpstr>'R3'!Print_Titles</vt:lpstr>
      <vt:lpstr>'R4'!Print_Titles</vt:lpstr>
      <vt:lpstr>'R5'!Print_Titles</vt:lpstr>
      <vt:lpstr>'R1'!Type</vt:lpstr>
      <vt:lpstr>'R2'!Type</vt:lpstr>
      <vt:lpstr>'R3'!Type</vt:lpstr>
      <vt:lpstr>'R4'!Type</vt:lpstr>
      <vt:lpstr>'R5'!Type</vt:lpstr>
      <vt:lpstr>Unit</vt:lpstr>
      <vt:lpstr>'R1'!VarsID</vt:lpstr>
      <vt:lpstr>'R2'!VarsID</vt:lpstr>
      <vt:lpstr>'R3'!VarsID</vt:lpstr>
      <vt:lpstr>'R4'!VarsID</vt:lpstr>
      <vt:lpstr>'R5'!VarsID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Cassamajor</dc:creator>
  <cp:lastModifiedBy>Unsd Intern2</cp:lastModifiedBy>
  <cp:lastPrinted>2014-03-17T21:25:56Z</cp:lastPrinted>
  <dcterms:created xsi:type="dcterms:W3CDTF">2007-10-15T14:10:24Z</dcterms:created>
  <dcterms:modified xsi:type="dcterms:W3CDTF">2015-11-20T20:10:23Z</dcterms:modified>
</cp:coreProperties>
</file>