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6" yWindow="-336" windowWidth="19440" windowHeight="12132" tabRatio="642" activeTab="3"/>
  </bookViews>
  <sheets>
    <sheet name="جدول المحتويات" sheetId="1" r:id="rId1"/>
    <sheet name="الإرشادات" sheetId="2" r:id="rId2"/>
    <sheet name="قائمة التعاريف" sheetId="3" r:id="rId3"/>
    <sheet name="R1" sheetId="4" r:id="rId4"/>
    <sheet name="R2" sheetId="6" r:id="rId5"/>
    <sheet name="R3" sheetId="7" r:id="rId6"/>
    <sheet name="R4" sheetId="8" r:id="rId7"/>
    <sheet name="R5" sheetId="9" r:id="rId8"/>
    <sheet name="R5 (2)" sheetId="12" r:id="rId9"/>
    <sheet name="R6" sheetId="11" r:id="rId10"/>
  </sheets>
  <definedNames>
    <definedName name="City" localSheetId="7">'R5'!$D$5</definedName>
    <definedName name="City" localSheetId="8">'R5 (2)'!$D$5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Data" localSheetId="8">'R5 (2)'!$F$8:$AQ$20</definedName>
    <definedName name="Foot" localSheetId="3">'R1'!$A$27:$AR$48</definedName>
    <definedName name="Foot" localSheetId="4">'R2'!$A$37:$AR$58</definedName>
    <definedName name="Foot" localSheetId="5">'R3'!$A$37:$AR$58</definedName>
    <definedName name="Foot" localSheetId="6">'R4'!$A$26:$AR$47</definedName>
    <definedName name="Foot" localSheetId="7">'R5'!$A$30:$AR$51</definedName>
    <definedName name="Foot" localSheetId="8">'R5 (2)'!$A$30:$AR$51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FootLng" localSheetId="8">'R5 (2)'!$B$27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Loc" localSheetId="7">'R5'!$B$5</definedName>
    <definedName name="Loc" localSheetId="8">'R5 (2)'!$B$5</definedName>
    <definedName name="_xlnm.Print_Area" localSheetId="3">'R1'!$C$1:$AR$50</definedName>
    <definedName name="_xlnm.Print_Area" localSheetId="4">'R2'!$C$1:$AR$59</definedName>
    <definedName name="_xlnm.Print_Area" localSheetId="5">'R3'!$C$1:$AR$58</definedName>
    <definedName name="_xlnm.Print_Area" localSheetId="6">'R4'!$C$1:$AR$47</definedName>
    <definedName name="_xlnm.Print_Area" localSheetId="7">'R5'!$C$1:$AR$51</definedName>
    <definedName name="_xlnm.Print_Area" localSheetId="8">'R5 (2)'!$C$1:$AR$51</definedName>
    <definedName name="_xlnm.Print_Area" localSheetId="9">'R6'!$C$1:$O$26</definedName>
    <definedName name="_xlnm.Print_Area" localSheetId="1">الإرشادات!$A$1:$L$83</definedName>
    <definedName name="_xlnm.Print_Area" localSheetId="2">'قائمة التعاريف'!$B$1:$D$41</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VarsID" localSheetId="8">'R5 (2)'!$B$9:$B$20</definedName>
    <definedName name="Z_F9B2AFCD_706F_4A95_97DA_6EDAA648AEE9_.wvu.Cols" localSheetId="9" hidden="1">'R6'!$A:$A</definedName>
    <definedName name="Z_F9B2AFCD_706F_4A95_97DA_6EDAA648AEE9_.wvu.PrintArea" localSheetId="3" hidden="1">'R1'!$C$1:$AR$50</definedName>
    <definedName name="Z_F9B2AFCD_706F_4A95_97DA_6EDAA648AEE9_.wvu.PrintArea" localSheetId="4" hidden="1">'R2'!$C$1:$AR$59</definedName>
    <definedName name="Z_F9B2AFCD_706F_4A95_97DA_6EDAA648AEE9_.wvu.PrintArea" localSheetId="5" hidden="1">'R3'!$C$1:$AR$59</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'R5 (2)'!$C$1:$AR$52</definedName>
    <definedName name="Z_F9B2AFCD_706F_4A95_97DA_6EDAA648AEE9_.wvu.PrintArea" localSheetId="9" hidden="1">'R6'!$C$1:$O$26</definedName>
    <definedName name="Z_F9B2AFCD_706F_4A95_97DA_6EDAA648AEE9_.wvu.PrintArea" localSheetId="2" hidden="1">'قائمة التعاريف'!$B$1:$D$41</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calcId="145621"/>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CG22" i="7" l="1"/>
  <c r="CG29" i="12"/>
  <c r="CG30" i="12" s="1"/>
  <c r="CE29" i="12"/>
  <c r="CE30" i="12" s="1"/>
  <c r="CC29" i="12"/>
  <c r="CC30" i="12" s="1"/>
  <c r="CA29" i="12"/>
  <c r="CA30" i="12" s="1"/>
  <c r="BY29" i="12"/>
  <c r="BY30" i="12" s="1"/>
  <c r="BW29" i="12"/>
  <c r="BW30" i="12" s="1"/>
  <c r="BU29" i="12"/>
  <c r="BU30" i="12" s="1"/>
  <c r="BS29" i="12"/>
  <c r="BS30" i="12" s="1"/>
  <c r="BQ29" i="12"/>
  <c r="BQ30" i="12" s="1"/>
  <c r="BO29" i="12"/>
  <c r="BO30" i="12" s="1"/>
  <c r="BM29" i="12"/>
  <c r="BM30" i="12" s="1"/>
  <c r="BK29" i="12"/>
  <c r="BK30" i="12" s="1"/>
  <c r="BI29" i="12"/>
  <c r="BI30" i="12" s="1"/>
  <c r="BG29" i="12"/>
  <c r="BG30" i="12" s="1"/>
  <c r="BE29" i="12"/>
  <c r="BE30" i="12" s="1"/>
  <c r="BC29" i="12"/>
  <c r="BC30" i="12" s="1"/>
  <c r="BA29" i="12"/>
  <c r="BA30" i="12" s="1"/>
  <c r="AY29" i="12"/>
  <c r="AY30" i="12" s="1"/>
  <c r="AW29" i="12"/>
  <c r="AW30" i="12" s="1"/>
  <c r="CE27" i="12"/>
  <c r="CC27" i="12"/>
  <c r="CA27" i="12"/>
  <c r="BY27" i="12"/>
  <c r="BW27" i="12"/>
  <c r="BU27" i="12"/>
  <c r="BS27" i="12"/>
  <c r="BQ27" i="12"/>
  <c r="BO27" i="12"/>
  <c r="BM27" i="12"/>
  <c r="BI27" i="12"/>
  <c r="BG27" i="12"/>
  <c r="BE27" i="12"/>
  <c r="BC27" i="12"/>
  <c r="BA27" i="12"/>
  <c r="AY27" i="12"/>
  <c r="AW27" i="12"/>
  <c r="CG26" i="12"/>
  <c r="CE26" i="12"/>
  <c r="CC26" i="12"/>
  <c r="CA26" i="12"/>
  <c r="BY26" i="12"/>
  <c r="BW26" i="12"/>
  <c r="BU26" i="12"/>
  <c r="BS26" i="12"/>
  <c r="BQ26" i="12"/>
  <c r="BO26" i="12"/>
  <c r="BM26" i="12"/>
  <c r="BK26" i="12"/>
  <c r="BI26" i="12"/>
  <c r="BG26" i="12"/>
  <c r="BE26" i="12"/>
  <c r="BC26" i="12"/>
  <c r="BA26" i="12"/>
  <c r="AY26" i="12"/>
  <c r="AW26" i="12"/>
  <c r="CE25" i="12"/>
  <c r="CC25" i="12"/>
  <c r="CA25" i="12"/>
  <c r="BY25" i="12"/>
  <c r="BW25" i="12"/>
  <c r="BU25" i="12"/>
  <c r="BS25" i="12"/>
  <c r="BQ25" i="12"/>
  <c r="BO25" i="12"/>
  <c r="BM25" i="12"/>
  <c r="BK25" i="12"/>
  <c r="BI25" i="12"/>
  <c r="BG25" i="12"/>
  <c r="BE25" i="12"/>
  <c r="BC25" i="12"/>
  <c r="BA25" i="12"/>
  <c r="AY25" i="12"/>
  <c r="AW25" i="12"/>
  <c r="CG24" i="12"/>
  <c r="CE24" i="12"/>
  <c r="CC24" i="12"/>
  <c r="CA24" i="12"/>
  <c r="BY24" i="12"/>
  <c r="BW24" i="12"/>
  <c r="BU24" i="12"/>
  <c r="BS24" i="12"/>
  <c r="BQ24" i="12"/>
  <c r="BO24" i="12"/>
  <c r="BM24" i="12"/>
  <c r="BK24" i="12"/>
  <c r="BI24" i="12"/>
  <c r="BG24" i="12"/>
  <c r="BE24" i="12"/>
  <c r="BC24" i="12"/>
  <c r="BA24" i="12"/>
  <c r="AY24" i="12"/>
  <c r="AW24" i="12"/>
  <c r="CG23" i="12"/>
  <c r="CE23" i="12"/>
  <c r="CC23" i="12"/>
  <c r="CA23" i="12"/>
  <c r="BY23" i="12"/>
  <c r="BW23" i="12"/>
  <c r="BU23" i="12"/>
  <c r="BS23" i="12"/>
  <c r="BQ23" i="12"/>
  <c r="BO23" i="12"/>
  <c r="BM23" i="12"/>
  <c r="BK23" i="12"/>
  <c r="BK27" i="12"/>
  <c r="BI23" i="12"/>
  <c r="BG23" i="12"/>
  <c r="BE23" i="12"/>
  <c r="BC23" i="12"/>
  <c r="BA23" i="12"/>
  <c r="AY23" i="12"/>
  <c r="AW23" i="12"/>
  <c r="CG20" i="12"/>
  <c r="CE20" i="12"/>
  <c r="CC20" i="12"/>
  <c r="CA20" i="12"/>
  <c r="BY20" i="12"/>
  <c r="BW20" i="12"/>
  <c r="BU20" i="12"/>
  <c r="BS20" i="12"/>
  <c r="BQ20" i="12"/>
  <c r="BO20" i="12"/>
  <c r="BM20" i="12"/>
  <c r="BK20" i="12"/>
  <c r="BI20" i="12"/>
  <c r="BG20" i="12"/>
  <c r="BE20" i="12"/>
  <c r="BC20" i="12"/>
  <c r="BA20" i="12"/>
  <c r="AY20" i="12"/>
  <c r="CG19" i="12"/>
  <c r="CE19" i="12"/>
  <c r="CC19" i="12"/>
  <c r="CA19" i="12"/>
  <c r="BY19" i="12"/>
  <c r="BW19" i="12"/>
  <c r="BU19" i="12"/>
  <c r="BS19" i="12"/>
  <c r="BQ19" i="12"/>
  <c r="BO19" i="12"/>
  <c r="BM19" i="12"/>
  <c r="BK19" i="12"/>
  <c r="BI19" i="12"/>
  <c r="BG19" i="12"/>
  <c r="BE19" i="12"/>
  <c r="BC19" i="12"/>
  <c r="BA19" i="12"/>
  <c r="AY19" i="12"/>
  <c r="CG18" i="12"/>
  <c r="CE18" i="12"/>
  <c r="CC18" i="12"/>
  <c r="CA18" i="12"/>
  <c r="BY18" i="12"/>
  <c r="BW18" i="12"/>
  <c r="BU18" i="12"/>
  <c r="BS18" i="12"/>
  <c r="BQ18" i="12"/>
  <c r="BO18" i="12"/>
  <c r="BM18" i="12"/>
  <c r="BK18" i="12"/>
  <c r="BI18" i="12"/>
  <c r="BG18" i="12"/>
  <c r="BE18" i="12"/>
  <c r="BC18" i="12"/>
  <c r="BA18" i="12"/>
  <c r="AY18" i="12"/>
  <c r="CG17" i="12"/>
  <c r="CE17" i="12"/>
  <c r="CC17" i="12"/>
  <c r="CA17" i="12"/>
  <c r="BY17" i="12"/>
  <c r="BW17" i="12"/>
  <c r="BU17" i="12"/>
  <c r="BS17" i="12"/>
  <c r="BQ17" i="12"/>
  <c r="BO17" i="12"/>
  <c r="BM17" i="12"/>
  <c r="BK17" i="12"/>
  <c r="BI17" i="12"/>
  <c r="BG17" i="12"/>
  <c r="BE17" i="12"/>
  <c r="BC17" i="12"/>
  <c r="BA17" i="12"/>
  <c r="AY17" i="12"/>
  <c r="CG16" i="12"/>
  <c r="CE16" i="12"/>
  <c r="CC16" i="12"/>
  <c r="CA16" i="12"/>
  <c r="BY16" i="12"/>
  <c r="BW16" i="12"/>
  <c r="BU16" i="12"/>
  <c r="BS16" i="12"/>
  <c r="BQ16" i="12"/>
  <c r="BO16" i="12"/>
  <c r="BM16" i="12"/>
  <c r="BK16" i="12"/>
  <c r="BI16" i="12"/>
  <c r="BG16" i="12"/>
  <c r="BE16" i="12"/>
  <c r="BC16" i="12"/>
  <c r="BA16" i="12"/>
  <c r="AY16" i="12"/>
  <c r="CG15" i="12"/>
  <c r="CE15" i="12"/>
  <c r="CC15" i="12"/>
  <c r="CA15" i="12"/>
  <c r="BY15" i="12"/>
  <c r="BW15" i="12"/>
  <c r="BU15" i="12"/>
  <c r="BS15" i="12"/>
  <c r="BQ15" i="12"/>
  <c r="BO15" i="12"/>
  <c r="BM15" i="12"/>
  <c r="BK15" i="12"/>
  <c r="BI15" i="12"/>
  <c r="BG15" i="12"/>
  <c r="BE15" i="12"/>
  <c r="BC15" i="12"/>
  <c r="BA15" i="12"/>
  <c r="AY15" i="12"/>
  <c r="CG14" i="12"/>
  <c r="CE14" i="12"/>
  <c r="CC14" i="12"/>
  <c r="CA14" i="12"/>
  <c r="BY14" i="12"/>
  <c r="BW14" i="12"/>
  <c r="BU14" i="12"/>
  <c r="BS14" i="12"/>
  <c r="BQ14" i="12"/>
  <c r="BO14" i="12"/>
  <c r="BM14" i="12"/>
  <c r="BK14" i="12"/>
  <c r="BI14" i="12"/>
  <c r="BG14" i="12"/>
  <c r="BE14" i="12"/>
  <c r="BC14" i="12"/>
  <c r="BA14" i="12"/>
  <c r="AY14" i="12"/>
  <c r="CG13" i="12"/>
  <c r="CE13" i="12"/>
  <c r="CC13" i="12"/>
  <c r="CA13" i="12"/>
  <c r="BY13" i="12"/>
  <c r="BW13" i="12"/>
  <c r="BU13" i="12"/>
  <c r="BS13" i="12"/>
  <c r="BQ13" i="12"/>
  <c r="BO13" i="12"/>
  <c r="BM13" i="12"/>
  <c r="BK13" i="12"/>
  <c r="BI13" i="12"/>
  <c r="BG13" i="12"/>
  <c r="BE13" i="12"/>
  <c r="BC13" i="12"/>
  <c r="BA13" i="12"/>
  <c r="AY13" i="12"/>
  <c r="CG12" i="12"/>
  <c r="CE12" i="12"/>
  <c r="CC12" i="12"/>
  <c r="CA12" i="12"/>
  <c r="BY12" i="12"/>
  <c r="BW12" i="12"/>
  <c r="BU12" i="12"/>
  <c r="BS12" i="12"/>
  <c r="BQ12" i="12"/>
  <c r="BO12" i="12"/>
  <c r="BM12" i="12"/>
  <c r="BK12" i="12"/>
  <c r="BI12" i="12"/>
  <c r="BG12" i="12"/>
  <c r="BE12" i="12"/>
  <c r="BC12" i="12"/>
  <c r="BA12" i="12"/>
  <c r="AY12" i="12"/>
  <c r="CG11" i="12"/>
  <c r="CE11" i="12"/>
  <c r="CC11" i="12"/>
  <c r="CA11" i="12"/>
  <c r="BY11" i="12"/>
  <c r="BW11" i="12"/>
  <c r="BU11" i="12"/>
  <c r="BS11" i="12"/>
  <c r="BQ11" i="12"/>
  <c r="BO11" i="12"/>
  <c r="BM11" i="12"/>
  <c r="BK11" i="12"/>
  <c r="BI11" i="12"/>
  <c r="BG11" i="12"/>
  <c r="BE11" i="12"/>
  <c r="BC11" i="12"/>
  <c r="BA11" i="12"/>
  <c r="AY11" i="12"/>
  <c r="CG10" i="12"/>
  <c r="CE10" i="12"/>
  <c r="CC10" i="12"/>
  <c r="CA10" i="12"/>
  <c r="BY10" i="12"/>
  <c r="BW10" i="12"/>
  <c r="BU10" i="12"/>
  <c r="BS10" i="12"/>
  <c r="BQ10" i="12"/>
  <c r="BO10" i="12"/>
  <c r="BM10" i="12"/>
  <c r="BK10" i="12"/>
  <c r="BI10" i="12"/>
  <c r="BG10" i="12"/>
  <c r="BE10" i="12"/>
  <c r="BC10" i="12"/>
  <c r="BA10" i="12"/>
  <c r="AY10" i="12"/>
  <c r="CG9" i="12"/>
  <c r="CE9" i="12"/>
  <c r="CC9" i="12"/>
  <c r="CA9" i="12"/>
  <c r="BY9" i="12"/>
  <c r="BW9" i="12"/>
  <c r="BU9" i="12"/>
  <c r="BS9" i="12"/>
  <c r="BQ9" i="12"/>
  <c r="BO9" i="12"/>
  <c r="BM9" i="12"/>
  <c r="BK9" i="12"/>
  <c r="BI9" i="12"/>
  <c r="BG9" i="12"/>
  <c r="BE9" i="12"/>
  <c r="BC9" i="12"/>
  <c r="BA9" i="12"/>
  <c r="AY9" i="12"/>
  <c r="V26" i="6"/>
  <c r="AX19" i="6"/>
  <c r="AZ19" i="6"/>
  <c r="BB19" i="6"/>
  <c r="BD19" i="6"/>
  <c r="BF19" i="6"/>
  <c r="BH19" i="6"/>
  <c r="BL19" i="6"/>
  <c r="BN19" i="6"/>
  <c r="BP19" i="6"/>
  <c r="BR19" i="6"/>
  <c r="BT19" i="6"/>
  <c r="BV19" i="6"/>
  <c r="BX19" i="6"/>
  <c r="BZ19" i="6"/>
  <c r="CB19" i="6"/>
  <c r="CD19" i="6"/>
  <c r="CF19" i="6"/>
  <c r="AV19" i="6"/>
  <c r="AX17" i="6"/>
  <c r="AZ17" i="6"/>
  <c r="BB17" i="6"/>
  <c r="BD17" i="6"/>
  <c r="BF17" i="6"/>
  <c r="BH17" i="6"/>
  <c r="BJ17" i="6"/>
  <c r="BL17" i="6"/>
  <c r="BN17" i="6"/>
  <c r="BP17" i="6"/>
  <c r="BR17" i="6"/>
  <c r="BT17" i="6"/>
  <c r="BV17" i="6"/>
  <c r="BX17" i="6"/>
  <c r="BZ17" i="6"/>
  <c r="CB17" i="6"/>
  <c r="CD17" i="6"/>
  <c r="CF17" i="6"/>
  <c r="AV17" i="6"/>
  <c r="CG29" i="9"/>
  <c r="CG30" i="9" s="1"/>
  <c r="CE29" i="9"/>
  <c r="CE30" i="9" s="1"/>
  <c r="CC29" i="9"/>
  <c r="CC30" i="9" s="1"/>
  <c r="CA29" i="9"/>
  <c r="CA30" i="9" s="1"/>
  <c r="BY29" i="9"/>
  <c r="BY30" i="9" s="1"/>
  <c r="BW29" i="9"/>
  <c r="BW30" i="9" s="1"/>
  <c r="BU29" i="9"/>
  <c r="BU30" i="9" s="1"/>
  <c r="BS29" i="9"/>
  <c r="BS30" i="9"/>
  <c r="BQ29" i="9"/>
  <c r="BQ30" i="9" s="1"/>
  <c r="BO29" i="9"/>
  <c r="BO30" i="9" s="1"/>
  <c r="BM29" i="9"/>
  <c r="BM30" i="9" s="1"/>
  <c r="BK29" i="9"/>
  <c r="BK30" i="9" s="1"/>
  <c r="BI29" i="9"/>
  <c r="BI30" i="9" s="1"/>
  <c r="BG29" i="9"/>
  <c r="BG30" i="9" s="1"/>
  <c r="BE29" i="9"/>
  <c r="BE30" i="9" s="1"/>
  <c r="BC29" i="9"/>
  <c r="BC30" i="9"/>
  <c r="BA29" i="9"/>
  <c r="BA30" i="9" s="1"/>
  <c r="AY29" i="9"/>
  <c r="AY30" i="9" s="1"/>
  <c r="AW29" i="9"/>
  <c r="AW30" i="9" s="1"/>
  <c r="CE27" i="9"/>
  <c r="CC27" i="9"/>
  <c r="CA27" i="9"/>
  <c r="BY27" i="9"/>
  <c r="BW27" i="9"/>
  <c r="BU27" i="9"/>
  <c r="BS27" i="9"/>
  <c r="BQ27" i="9"/>
  <c r="BO27" i="9"/>
  <c r="BM27" i="9"/>
  <c r="BK27" i="9"/>
  <c r="BI27" i="9"/>
  <c r="BG27" i="9"/>
  <c r="BE27" i="9"/>
  <c r="BC27" i="9"/>
  <c r="BA27" i="9"/>
  <c r="AY27" i="9"/>
  <c r="AW27" i="9"/>
  <c r="CG26" i="9"/>
  <c r="CE26" i="9"/>
  <c r="CC26" i="9"/>
  <c r="CA26" i="9"/>
  <c r="BY26" i="9"/>
  <c r="BW26" i="9"/>
  <c r="BU26" i="9"/>
  <c r="BS26" i="9"/>
  <c r="BQ26" i="9"/>
  <c r="BO26" i="9"/>
  <c r="BM26" i="9"/>
  <c r="BK26" i="9"/>
  <c r="BI26" i="9"/>
  <c r="BG26" i="9"/>
  <c r="BE26" i="9"/>
  <c r="BC26" i="9"/>
  <c r="BA26" i="9"/>
  <c r="AY26" i="9"/>
  <c r="AW26" i="9"/>
  <c r="CE25" i="9"/>
  <c r="CC25" i="9"/>
  <c r="CA25" i="9"/>
  <c r="BY25" i="9"/>
  <c r="BW25" i="9"/>
  <c r="BU25" i="9"/>
  <c r="BS25" i="9"/>
  <c r="BQ25" i="9"/>
  <c r="BO25" i="9"/>
  <c r="BM25" i="9"/>
  <c r="BK25" i="9"/>
  <c r="BI25" i="9"/>
  <c r="BG25" i="9"/>
  <c r="BE25" i="9"/>
  <c r="BC25" i="9"/>
  <c r="BA25" i="9"/>
  <c r="AY25" i="9"/>
  <c r="AW25" i="9"/>
  <c r="CG24" i="9"/>
  <c r="CE24" i="9"/>
  <c r="CC24" i="9"/>
  <c r="CA24" i="9"/>
  <c r="BY24" i="9"/>
  <c r="BW24" i="9"/>
  <c r="BU24" i="9"/>
  <c r="BS24" i="9"/>
  <c r="BQ24" i="9"/>
  <c r="BO24" i="9"/>
  <c r="BM24" i="9"/>
  <c r="BK24" i="9"/>
  <c r="BI24" i="9"/>
  <c r="BG24" i="9"/>
  <c r="BE24" i="9"/>
  <c r="BC24" i="9"/>
  <c r="BA24" i="9"/>
  <c r="AY24" i="9"/>
  <c r="AW24" i="9"/>
  <c r="CG23" i="9"/>
  <c r="CE23" i="9"/>
  <c r="CC23" i="9"/>
  <c r="CA23" i="9"/>
  <c r="BY23" i="9"/>
  <c r="BW23" i="9"/>
  <c r="BU23" i="9"/>
  <c r="BS23" i="9"/>
  <c r="BQ23" i="9"/>
  <c r="BO23" i="9"/>
  <c r="BM23" i="9"/>
  <c r="BK23" i="9"/>
  <c r="BI23" i="9"/>
  <c r="BG23" i="9"/>
  <c r="BE23" i="9"/>
  <c r="BC23" i="9"/>
  <c r="BA23" i="9"/>
  <c r="AY23" i="9"/>
  <c r="AW23" i="9"/>
  <c r="CG20" i="9"/>
  <c r="CE20" i="9"/>
  <c r="CC20" i="9"/>
  <c r="CA20" i="9"/>
  <c r="BY20" i="9"/>
  <c r="BW20" i="9"/>
  <c r="BU20" i="9"/>
  <c r="BS20" i="9"/>
  <c r="BQ20" i="9"/>
  <c r="BO20" i="9"/>
  <c r="BM20" i="9"/>
  <c r="BK20" i="9"/>
  <c r="BI20" i="9"/>
  <c r="BG20" i="9"/>
  <c r="BE20" i="9"/>
  <c r="BC20" i="9"/>
  <c r="BA20" i="9"/>
  <c r="AY20" i="9"/>
  <c r="CG19" i="9"/>
  <c r="CE19" i="9"/>
  <c r="CC19" i="9"/>
  <c r="CA19" i="9"/>
  <c r="BY19" i="9"/>
  <c r="BW19" i="9"/>
  <c r="BU19" i="9"/>
  <c r="BS19" i="9"/>
  <c r="BQ19" i="9"/>
  <c r="BO19" i="9"/>
  <c r="BM19" i="9"/>
  <c r="BK19" i="9"/>
  <c r="BI19" i="9"/>
  <c r="BG19" i="9"/>
  <c r="BE19" i="9"/>
  <c r="BC19" i="9"/>
  <c r="BA19" i="9"/>
  <c r="AY19" i="9"/>
  <c r="CG18" i="9"/>
  <c r="CE18" i="9"/>
  <c r="CC18" i="9"/>
  <c r="CA18" i="9"/>
  <c r="BY18" i="9"/>
  <c r="BW18" i="9"/>
  <c r="BU18" i="9"/>
  <c r="BS18" i="9"/>
  <c r="BQ18" i="9"/>
  <c r="BO18" i="9"/>
  <c r="BM18" i="9"/>
  <c r="BK18" i="9"/>
  <c r="BI18" i="9"/>
  <c r="BG18" i="9"/>
  <c r="BE18" i="9"/>
  <c r="BC18" i="9"/>
  <c r="BA18" i="9"/>
  <c r="AY18" i="9"/>
  <c r="CG17" i="9"/>
  <c r="CE17" i="9"/>
  <c r="CC17" i="9"/>
  <c r="CA17" i="9"/>
  <c r="BY17" i="9"/>
  <c r="BW17" i="9"/>
  <c r="BU17" i="9"/>
  <c r="BS17" i="9"/>
  <c r="BQ17" i="9"/>
  <c r="BO17" i="9"/>
  <c r="BM17" i="9"/>
  <c r="BK17" i="9"/>
  <c r="BI17" i="9"/>
  <c r="BG17" i="9"/>
  <c r="BE17" i="9"/>
  <c r="BC17" i="9"/>
  <c r="BA17" i="9"/>
  <c r="AY17" i="9"/>
  <c r="CG16" i="9"/>
  <c r="CE16" i="9"/>
  <c r="CC16" i="9"/>
  <c r="CA16" i="9"/>
  <c r="BY16" i="9"/>
  <c r="BW16" i="9"/>
  <c r="BU16" i="9"/>
  <c r="BS16" i="9"/>
  <c r="BQ16" i="9"/>
  <c r="BO16" i="9"/>
  <c r="BM16" i="9"/>
  <c r="BK16" i="9"/>
  <c r="BI16" i="9"/>
  <c r="BG16" i="9"/>
  <c r="BE16" i="9"/>
  <c r="BC16" i="9"/>
  <c r="BA16" i="9"/>
  <c r="AY16" i="9"/>
  <c r="CG15" i="9"/>
  <c r="CE15" i="9"/>
  <c r="CC15" i="9"/>
  <c r="CA15" i="9"/>
  <c r="BY15" i="9"/>
  <c r="BW15" i="9"/>
  <c r="BU15" i="9"/>
  <c r="BS15" i="9"/>
  <c r="BQ15" i="9"/>
  <c r="BO15" i="9"/>
  <c r="BM15" i="9"/>
  <c r="BK15" i="9"/>
  <c r="BI15" i="9"/>
  <c r="BG15" i="9"/>
  <c r="BE15" i="9"/>
  <c r="BC15" i="9"/>
  <c r="BA15" i="9"/>
  <c r="AY15" i="9"/>
  <c r="CG14" i="9"/>
  <c r="CE14" i="9"/>
  <c r="CC14" i="9"/>
  <c r="CA14" i="9"/>
  <c r="BY14" i="9"/>
  <c r="BW14" i="9"/>
  <c r="BU14" i="9"/>
  <c r="BS14" i="9"/>
  <c r="BQ14" i="9"/>
  <c r="BO14" i="9"/>
  <c r="BM14" i="9"/>
  <c r="BK14" i="9"/>
  <c r="BI14" i="9"/>
  <c r="BG14" i="9"/>
  <c r="BE14" i="9"/>
  <c r="BC14" i="9"/>
  <c r="BA14" i="9"/>
  <c r="AY14" i="9"/>
  <c r="CG13" i="9"/>
  <c r="CE13" i="9"/>
  <c r="CC13" i="9"/>
  <c r="CA13" i="9"/>
  <c r="BY13" i="9"/>
  <c r="BW13" i="9"/>
  <c r="BU13" i="9"/>
  <c r="BS13" i="9"/>
  <c r="BQ13" i="9"/>
  <c r="BO13" i="9"/>
  <c r="BM13" i="9"/>
  <c r="BK13" i="9"/>
  <c r="BI13" i="9"/>
  <c r="BG13" i="9"/>
  <c r="BE13" i="9"/>
  <c r="BC13" i="9"/>
  <c r="BA13" i="9"/>
  <c r="AY13" i="9"/>
  <c r="CG12" i="9"/>
  <c r="CE12" i="9"/>
  <c r="CC12" i="9"/>
  <c r="CA12" i="9"/>
  <c r="BY12" i="9"/>
  <c r="BW12" i="9"/>
  <c r="BU12" i="9"/>
  <c r="BS12" i="9"/>
  <c r="BQ12" i="9"/>
  <c r="BO12" i="9"/>
  <c r="BM12" i="9"/>
  <c r="BK12" i="9"/>
  <c r="BI12" i="9"/>
  <c r="BG12" i="9"/>
  <c r="BE12" i="9"/>
  <c r="BC12" i="9"/>
  <c r="BA12" i="9"/>
  <c r="AY12" i="9"/>
  <c r="CG11" i="9"/>
  <c r="CE11" i="9"/>
  <c r="CC11" i="9"/>
  <c r="CA11" i="9"/>
  <c r="BY11" i="9"/>
  <c r="BW11" i="9"/>
  <c r="BU11" i="9"/>
  <c r="BS11" i="9"/>
  <c r="BQ11" i="9"/>
  <c r="BO11" i="9"/>
  <c r="BM11" i="9"/>
  <c r="BK11" i="9"/>
  <c r="BI11" i="9"/>
  <c r="BG11" i="9"/>
  <c r="BE11" i="9"/>
  <c r="BC11" i="9"/>
  <c r="BA11" i="9"/>
  <c r="AY11" i="9"/>
  <c r="CG10" i="9"/>
  <c r="CE10" i="9"/>
  <c r="CC10" i="9"/>
  <c r="CA10" i="9"/>
  <c r="BY10" i="9"/>
  <c r="BW10" i="9"/>
  <c r="BU10" i="9"/>
  <c r="BS10" i="9"/>
  <c r="BQ10" i="9"/>
  <c r="BO10" i="9"/>
  <c r="BM10" i="9"/>
  <c r="BK10" i="9"/>
  <c r="BI10" i="9"/>
  <c r="BG10" i="9"/>
  <c r="BE10" i="9"/>
  <c r="BC10" i="9"/>
  <c r="BA10" i="9"/>
  <c r="AY10" i="9"/>
  <c r="CG9" i="9"/>
  <c r="CE9" i="9"/>
  <c r="CC9" i="9"/>
  <c r="CA9" i="9"/>
  <c r="BY9" i="9"/>
  <c r="BW9" i="9"/>
  <c r="BU9" i="9"/>
  <c r="BS9" i="9"/>
  <c r="BQ9" i="9"/>
  <c r="BO9" i="9"/>
  <c r="BM9" i="9"/>
  <c r="BK9" i="9"/>
  <c r="BI9" i="9"/>
  <c r="BG9" i="9"/>
  <c r="BE9" i="9"/>
  <c r="BC9" i="9"/>
  <c r="BA9" i="9"/>
  <c r="AY9" i="9"/>
  <c r="CE21" i="8"/>
  <c r="CC21" i="8"/>
  <c r="BY21" i="8"/>
  <c r="BW21" i="8"/>
  <c r="BU21" i="8"/>
  <c r="BS21" i="8"/>
  <c r="BQ21" i="8"/>
  <c r="BO21" i="8"/>
  <c r="BK21" i="8"/>
  <c r="BI21" i="8"/>
  <c r="BG21" i="8"/>
  <c r="BC21" i="8"/>
  <c r="BA21" i="8"/>
  <c r="AY21" i="8"/>
  <c r="AW21" i="8"/>
  <c r="CG20" i="8"/>
  <c r="CG21" i="8" s="1"/>
  <c r="CE20" i="8"/>
  <c r="CC20" i="8"/>
  <c r="CA20" i="8"/>
  <c r="CA21" i="8" s="1"/>
  <c r="BY20" i="8"/>
  <c r="BW20" i="8"/>
  <c r="BU20" i="8"/>
  <c r="BS20" i="8"/>
  <c r="BQ20" i="8"/>
  <c r="BO20" i="8"/>
  <c r="BM20" i="8"/>
  <c r="BM21" i="8" s="1"/>
  <c r="BK20" i="8"/>
  <c r="BI20" i="8"/>
  <c r="BG20" i="8"/>
  <c r="BE20" i="8"/>
  <c r="BE21" i="8" s="1"/>
  <c r="BC20" i="8"/>
  <c r="BA20" i="8"/>
  <c r="AY20" i="8"/>
  <c r="AW20" i="8"/>
  <c r="CG16" i="8"/>
  <c r="CE16" i="8"/>
  <c r="CC16" i="8"/>
  <c r="CA16" i="8"/>
  <c r="BY16" i="8"/>
  <c r="BW16" i="8"/>
  <c r="BU16" i="8"/>
  <c r="BS16" i="8"/>
  <c r="BQ16" i="8"/>
  <c r="BO16" i="8"/>
  <c r="BM16" i="8"/>
  <c r="BK16" i="8"/>
  <c r="BI16" i="8"/>
  <c r="BG16" i="8"/>
  <c r="BE16" i="8"/>
  <c r="BC16" i="8"/>
  <c r="BA16" i="8"/>
  <c r="AY16" i="8"/>
  <c r="CG15" i="8"/>
  <c r="CE15" i="8"/>
  <c r="CC15" i="8"/>
  <c r="CA15" i="8"/>
  <c r="BY15" i="8"/>
  <c r="BW15" i="8"/>
  <c r="BU15" i="8"/>
  <c r="BS15" i="8"/>
  <c r="BQ15" i="8"/>
  <c r="BO15" i="8"/>
  <c r="BM15" i="8"/>
  <c r="BK15" i="8"/>
  <c r="BI15" i="8"/>
  <c r="BG15" i="8"/>
  <c r="BE15" i="8"/>
  <c r="BC15" i="8"/>
  <c r="BA15" i="8"/>
  <c r="AY15" i="8"/>
  <c r="CG14" i="8"/>
  <c r="CE14" i="8"/>
  <c r="CC14" i="8"/>
  <c r="CA14" i="8"/>
  <c r="BY14" i="8"/>
  <c r="BW14" i="8"/>
  <c r="BU14" i="8"/>
  <c r="BS14" i="8"/>
  <c r="BQ14" i="8"/>
  <c r="BO14" i="8"/>
  <c r="BM14" i="8"/>
  <c r="BK14" i="8"/>
  <c r="BI14" i="8"/>
  <c r="BG14" i="8"/>
  <c r="BE14" i="8"/>
  <c r="BC14" i="8"/>
  <c r="BA14" i="8"/>
  <c r="AY14" i="8"/>
  <c r="CG13" i="8"/>
  <c r="CE13" i="8"/>
  <c r="CC13" i="8"/>
  <c r="CA13" i="8"/>
  <c r="BY13" i="8"/>
  <c r="BW13" i="8"/>
  <c r="BU13" i="8"/>
  <c r="BS13" i="8"/>
  <c r="BQ13" i="8"/>
  <c r="BO13" i="8"/>
  <c r="BM13" i="8"/>
  <c r="BK13" i="8"/>
  <c r="BI13" i="8"/>
  <c r="BG13" i="8"/>
  <c r="BE13" i="8"/>
  <c r="BC13" i="8"/>
  <c r="BA13" i="8"/>
  <c r="AY13" i="8"/>
  <c r="CG12" i="8"/>
  <c r="CE12" i="8"/>
  <c r="CC12" i="8"/>
  <c r="CA12" i="8"/>
  <c r="BY12" i="8"/>
  <c r="BW12" i="8"/>
  <c r="BU12" i="8"/>
  <c r="BS12" i="8"/>
  <c r="BQ12" i="8"/>
  <c r="BO12" i="8"/>
  <c r="BM12" i="8"/>
  <c r="BK12" i="8"/>
  <c r="BI12" i="8"/>
  <c r="BG12" i="8"/>
  <c r="BE12" i="8"/>
  <c r="BC12" i="8"/>
  <c r="BA12" i="8"/>
  <c r="AY12" i="8"/>
  <c r="CG11" i="8"/>
  <c r="CE11" i="8"/>
  <c r="CC11" i="8"/>
  <c r="CA11" i="8"/>
  <c r="BY11" i="8"/>
  <c r="BW11" i="8"/>
  <c r="BU11" i="8"/>
  <c r="BS11" i="8"/>
  <c r="BQ11" i="8"/>
  <c r="BO11" i="8"/>
  <c r="BM11" i="8"/>
  <c r="BK11" i="8"/>
  <c r="BI11" i="8"/>
  <c r="BG11" i="8"/>
  <c r="BE11" i="8"/>
  <c r="BC11" i="8"/>
  <c r="BA11" i="8"/>
  <c r="AY11" i="8"/>
  <c r="CG10" i="8"/>
  <c r="CE10" i="8"/>
  <c r="CC10" i="8"/>
  <c r="CA10" i="8"/>
  <c r="BY10" i="8"/>
  <c r="BW10" i="8"/>
  <c r="BU10" i="8"/>
  <c r="BS10" i="8"/>
  <c r="BQ10" i="8"/>
  <c r="BO10" i="8"/>
  <c r="BM10" i="8"/>
  <c r="BK10" i="8"/>
  <c r="BI10" i="8"/>
  <c r="BG10" i="8"/>
  <c r="BE10" i="8"/>
  <c r="BC10" i="8"/>
  <c r="BA10" i="8"/>
  <c r="AY10" i="8"/>
  <c r="CG9" i="8"/>
  <c r="CE9" i="8"/>
  <c r="CC9" i="8"/>
  <c r="CA9" i="8"/>
  <c r="BY9" i="8"/>
  <c r="BW9" i="8"/>
  <c r="BU9" i="8"/>
  <c r="BS9" i="8"/>
  <c r="BQ9" i="8"/>
  <c r="BO9" i="8"/>
  <c r="BM9" i="8"/>
  <c r="BK9" i="8"/>
  <c r="BI9" i="8"/>
  <c r="BG9" i="8"/>
  <c r="BE9" i="8"/>
  <c r="BC9" i="8"/>
  <c r="BA9" i="8"/>
  <c r="AY9" i="8"/>
  <c r="CG40" i="7"/>
  <c r="CE40" i="7"/>
  <c r="CC40" i="7"/>
  <c r="CA40" i="7"/>
  <c r="BY40" i="7"/>
  <c r="BW40" i="7"/>
  <c r="BU40" i="7"/>
  <c r="BS40" i="7"/>
  <c r="BQ40" i="7"/>
  <c r="BO40" i="7"/>
  <c r="BM40" i="7"/>
  <c r="BK40" i="7"/>
  <c r="BI40" i="7"/>
  <c r="BG40" i="7"/>
  <c r="BE40" i="7"/>
  <c r="BC40" i="7"/>
  <c r="BA40" i="7"/>
  <c r="AY40" i="7"/>
  <c r="AW40" i="7"/>
  <c r="CE39" i="7"/>
  <c r="CC39" i="7"/>
  <c r="BY39" i="7"/>
  <c r="BW39" i="7"/>
  <c r="BU39" i="7"/>
  <c r="BS39" i="7"/>
  <c r="BO39" i="7"/>
  <c r="BM39" i="7"/>
  <c r="BI39" i="7"/>
  <c r="BG39" i="7"/>
  <c r="BE39" i="7"/>
  <c r="BC39" i="7"/>
  <c r="BA39" i="7"/>
  <c r="AY39" i="7"/>
  <c r="AW39" i="7"/>
  <c r="CG38" i="7"/>
  <c r="CE38" i="7"/>
  <c r="CC38" i="7"/>
  <c r="CA38" i="7"/>
  <c r="CA39" i="7" s="1"/>
  <c r="BY38" i="7"/>
  <c r="BW38" i="7"/>
  <c r="BU38" i="7"/>
  <c r="BS38" i="7"/>
  <c r="BQ38" i="7"/>
  <c r="BO38" i="7"/>
  <c r="BM38" i="7"/>
  <c r="BK38" i="7"/>
  <c r="BI38" i="7"/>
  <c r="BG38" i="7"/>
  <c r="BE38" i="7"/>
  <c r="BC38" i="7"/>
  <c r="BA38" i="7"/>
  <c r="AY38" i="7"/>
  <c r="AW38" i="7"/>
  <c r="CE37" i="7"/>
  <c r="CC37" i="7"/>
  <c r="BY37" i="7"/>
  <c r="BW37" i="7"/>
  <c r="BU37" i="7"/>
  <c r="BS37" i="7"/>
  <c r="BO37" i="7"/>
  <c r="BM37" i="7"/>
  <c r="BI37" i="7"/>
  <c r="BG37" i="7"/>
  <c r="BE37" i="7"/>
  <c r="BC37" i="7"/>
  <c r="BA37" i="7"/>
  <c r="AY37" i="7"/>
  <c r="AW37" i="7"/>
  <c r="CG36" i="7"/>
  <c r="CE36" i="7"/>
  <c r="CC36" i="7"/>
  <c r="CA36" i="7"/>
  <c r="BY36" i="7"/>
  <c r="BW36" i="7"/>
  <c r="BU36" i="7"/>
  <c r="BS36" i="7"/>
  <c r="BQ36" i="7"/>
  <c r="BO36" i="7"/>
  <c r="BM36" i="7"/>
  <c r="BK36" i="7"/>
  <c r="BI36" i="7"/>
  <c r="BG36" i="7"/>
  <c r="BE36" i="7"/>
  <c r="BC36" i="7"/>
  <c r="BA36" i="7"/>
  <c r="AY36" i="7"/>
  <c r="AW36" i="7"/>
  <c r="CG35" i="7"/>
  <c r="CG39" i="7"/>
  <c r="CE35" i="7"/>
  <c r="CC35" i="7"/>
  <c r="CA35" i="7"/>
  <c r="BY35" i="7"/>
  <c r="BW35" i="7"/>
  <c r="BU35" i="7"/>
  <c r="BS35" i="7"/>
  <c r="BQ35" i="7"/>
  <c r="BQ39" i="7" s="1"/>
  <c r="BO35" i="7"/>
  <c r="BM35" i="7"/>
  <c r="BK35" i="7"/>
  <c r="BI35" i="7"/>
  <c r="BG35" i="7"/>
  <c r="BE35" i="7"/>
  <c r="BC35" i="7"/>
  <c r="BA35" i="7"/>
  <c r="AY35" i="7"/>
  <c r="AW35" i="7"/>
  <c r="CE33" i="7"/>
  <c r="CC33" i="7"/>
  <c r="BY33" i="7"/>
  <c r="BW33" i="7"/>
  <c r="BU33" i="7"/>
  <c r="BS33" i="7"/>
  <c r="BO33" i="7"/>
  <c r="BM33" i="7"/>
  <c r="BI33" i="7"/>
  <c r="BG33" i="7"/>
  <c r="BE33" i="7"/>
  <c r="BC33" i="7"/>
  <c r="BA33" i="7"/>
  <c r="AY33" i="7"/>
  <c r="AW33" i="7"/>
  <c r="CG32" i="7"/>
  <c r="CG33" i="7" s="1"/>
  <c r="CE32" i="7"/>
  <c r="CC32" i="7"/>
  <c r="CA32" i="7"/>
  <c r="CA33" i="7" s="1"/>
  <c r="BY32" i="7"/>
  <c r="BW32" i="7"/>
  <c r="BU32" i="7"/>
  <c r="BS32" i="7"/>
  <c r="BQ32" i="7"/>
  <c r="BQ33" i="7" s="1"/>
  <c r="BO32" i="7"/>
  <c r="BM32" i="7"/>
  <c r="BK32" i="7"/>
  <c r="BK33" i="7" s="1"/>
  <c r="BI32" i="7"/>
  <c r="BG32" i="7"/>
  <c r="BE32" i="7"/>
  <c r="BC32" i="7"/>
  <c r="BA32" i="7"/>
  <c r="AY32" i="7"/>
  <c r="AW32" i="7"/>
  <c r="CE31" i="7"/>
  <c r="CC31" i="7"/>
  <c r="BY31" i="7"/>
  <c r="BW31" i="7"/>
  <c r="BU31" i="7"/>
  <c r="BS31" i="7"/>
  <c r="BO31" i="7"/>
  <c r="BM31" i="7"/>
  <c r="BI31" i="7"/>
  <c r="BG31" i="7"/>
  <c r="BE31" i="7"/>
  <c r="BC31" i="7"/>
  <c r="BA31" i="7"/>
  <c r="AY31" i="7"/>
  <c r="AW31" i="7"/>
  <c r="CG30" i="7"/>
  <c r="CG31" i="7"/>
  <c r="CE30" i="7"/>
  <c r="CC30" i="7"/>
  <c r="CA30" i="7"/>
  <c r="BY30" i="7"/>
  <c r="BW30" i="7"/>
  <c r="BU30" i="7"/>
  <c r="BS30" i="7"/>
  <c r="BQ30" i="7"/>
  <c r="BO30" i="7"/>
  <c r="BM30" i="7"/>
  <c r="BK30" i="7"/>
  <c r="BI30" i="7"/>
  <c r="BG30" i="7"/>
  <c r="BE30" i="7"/>
  <c r="BC30" i="7"/>
  <c r="BA30" i="7"/>
  <c r="AY30" i="7"/>
  <c r="AW30" i="7"/>
  <c r="CG29" i="7"/>
  <c r="CE29" i="7"/>
  <c r="CC29" i="7"/>
  <c r="CA29" i="7"/>
  <c r="CA31" i="7" s="1"/>
  <c r="BY29" i="7"/>
  <c r="BW29" i="7"/>
  <c r="BU29" i="7"/>
  <c r="BS29" i="7"/>
  <c r="BQ29" i="7"/>
  <c r="BQ31" i="7" s="1"/>
  <c r="BO29" i="7"/>
  <c r="BM29" i="7"/>
  <c r="BK29" i="7"/>
  <c r="BK31" i="7" s="1"/>
  <c r="BI29" i="7"/>
  <c r="BG29" i="7"/>
  <c r="BE29" i="7"/>
  <c r="BC29" i="7"/>
  <c r="BA29" i="7"/>
  <c r="AY29" i="7"/>
  <c r="AW29" i="7"/>
  <c r="CG25" i="7"/>
  <c r="CE25" i="7"/>
  <c r="CC25" i="7"/>
  <c r="CA25" i="7"/>
  <c r="BY25" i="7"/>
  <c r="BW25" i="7"/>
  <c r="BU25" i="7"/>
  <c r="BS25" i="7"/>
  <c r="BQ25" i="7"/>
  <c r="BO25" i="7"/>
  <c r="BM25" i="7"/>
  <c r="BK25" i="7"/>
  <c r="BI25" i="7"/>
  <c r="BG25" i="7"/>
  <c r="BE25" i="7"/>
  <c r="BC25" i="7"/>
  <c r="BA25" i="7"/>
  <c r="AY25" i="7"/>
  <c r="CG24" i="7"/>
  <c r="CE24" i="7"/>
  <c r="CC24" i="7"/>
  <c r="CA24" i="7"/>
  <c r="BY24" i="7"/>
  <c r="BW24" i="7"/>
  <c r="BU24" i="7"/>
  <c r="BS24" i="7"/>
  <c r="BQ24" i="7"/>
  <c r="BO24" i="7"/>
  <c r="BM24" i="7"/>
  <c r="BK24" i="7"/>
  <c r="BI24" i="7"/>
  <c r="BG24" i="7"/>
  <c r="BE24" i="7"/>
  <c r="BC24" i="7"/>
  <c r="BA24" i="7"/>
  <c r="AY24" i="7"/>
  <c r="CG23" i="7"/>
  <c r="CE23" i="7"/>
  <c r="CC23" i="7"/>
  <c r="CA23" i="7"/>
  <c r="BY23" i="7"/>
  <c r="BW23" i="7"/>
  <c r="BU23" i="7"/>
  <c r="BS23" i="7"/>
  <c r="BQ23" i="7"/>
  <c r="BO23" i="7"/>
  <c r="BM23" i="7"/>
  <c r="BK23" i="7"/>
  <c r="BI23" i="7"/>
  <c r="BG23" i="7"/>
  <c r="BE23" i="7"/>
  <c r="BC23" i="7"/>
  <c r="BA23" i="7"/>
  <c r="AY23" i="7"/>
  <c r="CG21" i="7"/>
  <c r="CE21" i="7"/>
  <c r="CC21" i="7"/>
  <c r="CA21" i="7"/>
  <c r="BY21" i="7"/>
  <c r="BW21" i="7"/>
  <c r="BU21" i="7"/>
  <c r="BS21" i="7"/>
  <c r="BQ21" i="7"/>
  <c r="BO21" i="7"/>
  <c r="BM21" i="7"/>
  <c r="BK21" i="7"/>
  <c r="BI21" i="7"/>
  <c r="BG21" i="7"/>
  <c r="BE21" i="7"/>
  <c r="BC21" i="7"/>
  <c r="BA21" i="7"/>
  <c r="AY21" i="7"/>
  <c r="CG20" i="7"/>
  <c r="CE20" i="7"/>
  <c r="CC20" i="7"/>
  <c r="CA20" i="7"/>
  <c r="BY20" i="7"/>
  <c r="BW20" i="7"/>
  <c r="BU20" i="7"/>
  <c r="BS20" i="7"/>
  <c r="BQ20" i="7"/>
  <c r="BO20" i="7"/>
  <c r="BM20" i="7"/>
  <c r="BK20" i="7"/>
  <c r="BI20" i="7"/>
  <c r="BG20" i="7"/>
  <c r="BE20" i="7"/>
  <c r="BC20" i="7"/>
  <c r="BA20" i="7"/>
  <c r="AY20" i="7"/>
  <c r="CG19" i="7"/>
  <c r="CE19" i="7"/>
  <c r="CC19" i="7"/>
  <c r="CA19" i="7"/>
  <c r="BY19" i="7"/>
  <c r="BW19" i="7"/>
  <c r="BU19" i="7"/>
  <c r="BS19" i="7"/>
  <c r="BQ19" i="7"/>
  <c r="BO19" i="7"/>
  <c r="BM19" i="7"/>
  <c r="BK19" i="7"/>
  <c r="BI19" i="7"/>
  <c r="BG19" i="7"/>
  <c r="BE19" i="7"/>
  <c r="BC19" i="7"/>
  <c r="BA19" i="7"/>
  <c r="AY19" i="7"/>
  <c r="CG18" i="7"/>
  <c r="CE18" i="7"/>
  <c r="CC18" i="7"/>
  <c r="CA18" i="7"/>
  <c r="BY18" i="7"/>
  <c r="BW18" i="7"/>
  <c r="BU18" i="7"/>
  <c r="BS18" i="7"/>
  <c r="BQ18" i="7"/>
  <c r="BO18" i="7"/>
  <c r="BM18" i="7"/>
  <c r="BK18" i="7"/>
  <c r="BI18" i="7"/>
  <c r="BG18" i="7"/>
  <c r="BE18" i="7"/>
  <c r="BC18" i="7"/>
  <c r="BA18" i="7"/>
  <c r="AY18" i="7"/>
  <c r="CG17" i="7"/>
  <c r="CE17" i="7"/>
  <c r="CC17" i="7"/>
  <c r="CA17" i="7"/>
  <c r="BY17" i="7"/>
  <c r="BW17" i="7"/>
  <c r="BU17" i="7"/>
  <c r="BS17" i="7"/>
  <c r="BQ17" i="7"/>
  <c r="BO17" i="7"/>
  <c r="BM17" i="7"/>
  <c r="BK17" i="7"/>
  <c r="BI17" i="7"/>
  <c r="BG17" i="7"/>
  <c r="BE17" i="7"/>
  <c r="BC17" i="7"/>
  <c r="BA17" i="7"/>
  <c r="AY17" i="7"/>
  <c r="CG16" i="7"/>
  <c r="CE16" i="7"/>
  <c r="CC16" i="7"/>
  <c r="CA16" i="7"/>
  <c r="BY16" i="7"/>
  <c r="BW16" i="7"/>
  <c r="BU16" i="7"/>
  <c r="BS16" i="7"/>
  <c r="BQ16" i="7"/>
  <c r="BO16" i="7"/>
  <c r="BM16" i="7"/>
  <c r="BK16" i="7"/>
  <c r="BI16" i="7"/>
  <c r="BG16" i="7"/>
  <c r="BE16" i="7"/>
  <c r="BC16" i="7"/>
  <c r="BA16" i="7"/>
  <c r="AY16" i="7"/>
  <c r="CG15" i="7"/>
  <c r="CE15" i="7"/>
  <c r="CC15" i="7"/>
  <c r="CA15" i="7"/>
  <c r="BY15" i="7"/>
  <c r="BW15" i="7"/>
  <c r="BU15" i="7"/>
  <c r="BS15" i="7"/>
  <c r="BQ15" i="7"/>
  <c r="BO15" i="7"/>
  <c r="BM15" i="7"/>
  <c r="BK15" i="7"/>
  <c r="BI15" i="7"/>
  <c r="BG15" i="7"/>
  <c r="BE15" i="7"/>
  <c r="BC15" i="7"/>
  <c r="BA15" i="7"/>
  <c r="AY15" i="7"/>
  <c r="CG14" i="7"/>
  <c r="CE14" i="7"/>
  <c r="CC14" i="7"/>
  <c r="CA14" i="7"/>
  <c r="BY14" i="7"/>
  <c r="BW14" i="7"/>
  <c r="BU14" i="7"/>
  <c r="BS14" i="7"/>
  <c r="BQ14" i="7"/>
  <c r="BO14" i="7"/>
  <c r="BM14" i="7"/>
  <c r="BK14" i="7"/>
  <c r="BI14" i="7"/>
  <c r="BG14" i="7"/>
  <c r="BE14" i="7"/>
  <c r="BC14" i="7"/>
  <c r="BA14" i="7"/>
  <c r="AY14" i="7"/>
  <c r="CG13" i="7"/>
  <c r="CE13" i="7"/>
  <c r="CC13" i="7"/>
  <c r="CA13" i="7"/>
  <c r="BY13" i="7"/>
  <c r="BW13" i="7"/>
  <c r="BU13" i="7"/>
  <c r="BS13" i="7"/>
  <c r="BQ13" i="7"/>
  <c r="BO13" i="7"/>
  <c r="BM13" i="7"/>
  <c r="BK13" i="7"/>
  <c r="BI13" i="7"/>
  <c r="BG13" i="7"/>
  <c r="BE13" i="7"/>
  <c r="BC13" i="7"/>
  <c r="BA13" i="7"/>
  <c r="AY13" i="7"/>
  <c r="CG12" i="7"/>
  <c r="CE12" i="7"/>
  <c r="CC12" i="7"/>
  <c r="CA12" i="7"/>
  <c r="BY12" i="7"/>
  <c r="BW12" i="7"/>
  <c r="BU12" i="7"/>
  <c r="BS12" i="7"/>
  <c r="BQ12" i="7"/>
  <c r="BO12" i="7"/>
  <c r="BM12" i="7"/>
  <c r="BK12" i="7"/>
  <c r="BI12" i="7"/>
  <c r="BG12" i="7"/>
  <c r="BE12" i="7"/>
  <c r="BC12" i="7"/>
  <c r="BA12" i="7"/>
  <c r="AY12" i="7"/>
  <c r="CG11" i="7"/>
  <c r="CE11" i="7"/>
  <c r="CC11" i="7"/>
  <c r="CA11" i="7"/>
  <c r="BY11" i="7"/>
  <c r="BW11" i="7"/>
  <c r="BU11" i="7"/>
  <c r="BS11" i="7"/>
  <c r="BQ11" i="7"/>
  <c r="BO11" i="7"/>
  <c r="BM11" i="7"/>
  <c r="BK11" i="7"/>
  <c r="BI11" i="7"/>
  <c r="BG11" i="7"/>
  <c r="BE11" i="7"/>
  <c r="BC11" i="7"/>
  <c r="BA11" i="7"/>
  <c r="AY11" i="7"/>
  <c r="CG10" i="7"/>
  <c r="CE10" i="7"/>
  <c r="CC10" i="7"/>
  <c r="CA10" i="7"/>
  <c r="BY10" i="7"/>
  <c r="BW10" i="7"/>
  <c r="BU10" i="7"/>
  <c r="BS10" i="7"/>
  <c r="BQ10" i="7"/>
  <c r="BO10" i="7"/>
  <c r="BM10" i="7"/>
  <c r="BK10" i="7"/>
  <c r="BI10" i="7"/>
  <c r="BG10" i="7"/>
  <c r="BE10" i="7"/>
  <c r="BC10" i="7"/>
  <c r="BA10" i="7"/>
  <c r="AY10" i="7"/>
  <c r="CG9" i="7"/>
  <c r="CE9" i="7"/>
  <c r="CC9" i="7"/>
  <c r="CA9" i="7"/>
  <c r="BY9" i="7"/>
  <c r="BW9" i="7"/>
  <c r="BU9" i="7"/>
  <c r="BS9" i="7"/>
  <c r="BQ9" i="7"/>
  <c r="BO9" i="7"/>
  <c r="BM9" i="7"/>
  <c r="BK9" i="7"/>
  <c r="BI9" i="7"/>
  <c r="BG9" i="7"/>
  <c r="BE9" i="7"/>
  <c r="BC9" i="7"/>
  <c r="BA9" i="7"/>
  <c r="AY9" i="7"/>
  <c r="CF18" i="6"/>
  <c r="CD18" i="6"/>
  <c r="CB18" i="6"/>
  <c r="BZ18" i="6"/>
  <c r="BX18" i="6"/>
  <c r="BV18" i="6"/>
  <c r="BT18" i="6"/>
  <c r="BR18" i="6"/>
  <c r="BP18" i="6"/>
  <c r="BN18" i="6"/>
  <c r="BL18" i="6"/>
  <c r="BJ18" i="6"/>
  <c r="BH18" i="6"/>
  <c r="BF18" i="6"/>
  <c r="BD18" i="6"/>
  <c r="BB18" i="6"/>
  <c r="AZ18" i="6"/>
  <c r="AX18" i="6"/>
  <c r="AV18" i="6"/>
  <c r="CF16" i="6"/>
  <c r="CD16" i="6"/>
  <c r="CB16" i="6"/>
  <c r="BZ16" i="6"/>
  <c r="BX16" i="6"/>
  <c r="BV16" i="6"/>
  <c r="BT16" i="6"/>
  <c r="BR16" i="6"/>
  <c r="BP16" i="6"/>
  <c r="BN16" i="6"/>
  <c r="BL16" i="6"/>
  <c r="BJ16" i="6"/>
  <c r="BH16" i="6"/>
  <c r="BF16" i="6"/>
  <c r="BD16" i="6"/>
  <c r="BB16" i="6"/>
  <c r="AZ16" i="6"/>
  <c r="AX16" i="6"/>
  <c r="AV16" i="6"/>
  <c r="CF15" i="6"/>
  <c r="CD15" i="6"/>
  <c r="CB15" i="6"/>
  <c r="BZ15" i="6"/>
  <c r="BX15" i="6"/>
  <c r="BV15" i="6"/>
  <c r="BT15" i="6"/>
  <c r="BR15" i="6"/>
  <c r="BP15" i="6"/>
  <c r="BN15" i="6"/>
  <c r="BL15" i="6"/>
  <c r="BJ15" i="6"/>
  <c r="BH15" i="6"/>
  <c r="BF15" i="6"/>
  <c r="BD15" i="6"/>
  <c r="BB15" i="6"/>
  <c r="AZ15" i="6"/>
  <c r="AX15" i="6"/>
  <c r="AV15" i="6"/>
  <c r="CF14" i="6"/>
  <c r="CD14" i="6"/>
  <c r="CB14" i="6"/>
  <c r="BZ14" i="6"/>
  <c r="BX14" i="6"/>
  <c r="BV14" i="6"/>
  <c r="BT14" i="6"/>
  <c r="BR14" i="6"/>
  <c r="BP14" i="6"/>
  <c r="BN14" i="6"/>
  <c r="BL14" i="6"/>
  <c r="BJ14" i="6"/>
  <c r="BH14" i="6"/>
  <c r="BF14" i="6"/>
  <c r="BD14" i="6"/>
  <c r="BB14" i="6"/>
  <c r="AZ14" i="6"/>
  <c r="AX14" i="6"/>
  <c r="AV14" i="6"/>
  <c r="CF13" i="6"/>
  <c r="CD13" i="6"/>
  <c r="CB13" i="6"/>
  <c r="BZ13" i="6"/>
  <c r="BX13" i="6"/>
  <c r="BV13" i="6"/>
  <c r="BT13" i="6"/>
  <c r="BR13" i="6"/>
  <c r="BP13" i="6"/>
  <c r="BN13" i="6"/>
  <c r="BL13" i="6"/>
  <c r="BJ13" i="6"/>
  <c r="BH13" i="6"/>
  <c r="BF13" i="6"/>
  <c r="BD13" i="6"/>
  <c r="BB13" i="6"/>
  <c r="AZ13" i="6"/>
  <c r="AX13" i="6"/>
  <c r="AV13" i="6"/>
  <c r="CF12" i="6"/>
  <c r="CD12" i="6"/>
  <c r="CB12" i="6"/>
  <c r="BZ12" i="6"/>
  <c r="BX12" i="6"/>
  <c r="BV12" i="6"/>
  <c r="BT12" i="6"/>
  <c r="BR12" i="6"/>
  <c r="BP12" i="6"/>
  <c r="BN12" i="6"/>
  <c r="BL12" i="6"/>
  <c r="BJ12" i="6"/>
  <c r="BH12" i="6"/>
  <c r="BF12" i="6"/>
  <c r="BD12" i="6"/>
  <c r="BB12" i="6"/>
  <c r="AZ12" i="6"/>
  <c r="AX12" i="6"/>
  <c r="AV12" i="6"/>
  <c r="CF9" i="6"/>
  <c r="CD10" i="6"/>
  <c r="CF11" i="6" s="1"/>
  <c r="CD9" i="6"/>
  <c r="CD11" i="6" s="1"/>
  <c r="CB10" i="6"/>
  <c r="CB9" i="6"/>
  <c r="CB11" i="6" s="1"/>
  <c r="BZ10" i="6"/>
  <c r="BZ9" i="6"/>
  <c r="BX10" i="6"/>
  <c r="BX9" i="6"/>
  <c r="BX11" i="6" s="1"/>
  <c r="BV10" i="6"/>
  <c r="BV9" i="6"/>
  <c r="BT10" i="6"/>
  <c r="BT9" i="6"/>
  <c r="BR10" i="6"/>
  <c r="BR9" i="6"/>
  <c r="BP10" i="6"/>
  <c r="BR11" i="6" s="1"/>
  <c r="BP9" i="6"/>
  <c r="BP11" i="6" s="1"/>
  <c r="BN10" i="6"/>
  <c r="BN9" i="6"/>
  <c r="BN11" i="6" s="1"/>
  <c r="BL10" i="6"/>
  <c r="BL9" i="6"/>
  <c r="BL11" i="6" s="1"/>
  <c r="BJ10" i="6"/>
  <c r="BJ9" i="6"/>
  <c r="BH10" i="6"/>
  <c r="BH9" i="6"/>
  <c r="BF10" i="6"/>
  <c r="BH11" i="6"/>
  <c r="BF9" i="6"/>
  <c r="BD10" i="6"/>
  <c r="BD9" i="6"/>
  <c r="BB10" i="6"/>
  <c r="BB9" i="6"/>
  <c r="AZ10" i="6"/>
  <c r="BB11" i="6" s="1"/>
  <c r="AZ9" i="6"/>
  <c r="AX10" i="6"/>
  <c r="AZ11" i="6" s="1"/>
  <c r="CF10" i="6"/>
  <c r="AV10" i="6"/>
  <c r="AX9" i="6"/>
  <c r="AV9" i="6"/>
  <c r="CE24" i="4"/>
  <c r="CC24" i="4"/>
  <c r="CA24" i="4"/>
  <c r="BY24" i="4"/>
  <c r="BW24" i="4"/>
  <c r="BU24" i="4"/>
  <c r="BS24" i="4"/>
  <c r="BQ24" i="4"/>
  <c r="BO24" i="4"/>
  <c r="BM24" i="4"/>
  <c r="BI24" i="4"/>
  <c r="BG24" i="4"/>
  <c r="BE24" i="4"/>
  <c r="BC24" i="4"/>
  <c r="AY24" i="4"/>
  <c r="AW24" i="4"/>
  <c r="CG20" i="4"/>
  <c r="CG23" i="4" s="1"/>
  <c r="CG24" i="4" s="1"/>
  <c r="CE20" i="4"/>
  <c r="CE23" i="4" s="1"/>
  <c r="CC20" i="4"/>
  <c r="CC23" i="4" s="1"/>
  <c r="CA20" i="4"/>
  <c r="CA23" i="4" s="1"/>
  <c r="BY20" i="4"/>
  <c r="BY23" i="4"/>
  <c r="BW20" i="4"/>
  <c r="BW23" i="4" s="1"/>
  <c r="BU20" i="4"/>
  <c r="BU23" i="4" s="1"/>
  <c r="BS20" i="4"/>
  <c r="BS23" i="4" s="1"/>
  <c r="BQ20" i="4"/>
  <c r="BQ23" i="4"/>
  <c r="BO20" i="4"/>
  <c r="BO23" i="4" s="1"/>
  <c r="BM20" i="4"/>
  <c r="BM23" i="4" s="1"/>
  <c r="BK20" i="4"/>
  <c r="BK23" i="4" s="1"/>
  <c r="BK24" i="4" s="1"/>
  <c r="BI20" i="4"/>
  <c r="BI23" i="4"/>
  <c r="BG20" i="4"/>
  <c r="BG23" i="4" s="1"/>
  <c r="BE20" i="4"/>
  <c r="BE23" i="4" s="1"/>
  <c r="BC20" i="4"/>
  <c r="BC23" i="4" s="1"/>
  <c r="BA20" i="4"/>
  <c r="BA23" i="4"/>
  <c r="BA24" i="4" s="1"/>
  <c r="AY20" i="4"/>
  <c r="AY23" i="4"/>
  <c r="AW20" i="4"/>
  <c r="AW23" i="4" s="1"/>
  <c r="CE22" i="4"/>
  <c r="CC22" i="4"/>
  <c r="CA22" i="4"/>
  <c r="BY22" i="4"/>
  <c r="BW22" i="4"/>
  <c r="BU22" i="4"/>
  <c r="BS22" i="4"/>
  <c r="BQ22" i="4"/>
  <c r="BO22" i="4"/>
  <c r="BM22" i="4"/>
  <c r="BI22" i="4"/>
  <c r="BG22" i="4"/>
  <c r="BE22" i="4"/>
  <c r="BC22" i="4"/>
  <c r="AY22" i="4"/>
  <c r="AW22" i="4"/>
  <c r="CG21" i="4"/>
  <c r="CE21" i="4"/>
  <c r="CC21" i="4"/>
  <c r="CA21" i="4"/>
  <c r="BY21" i="4"/>
  <c r="BW21" i="4"/>
  <c r="BU21" i="4"/>
  <c r="BS21" i="4"/>
  <c r="BQ21" i="4"/>
  <c r="BO21" i="4"/>
  <c r="BM21" i="4"/>
  <c r="BK21" i="4"/>
  <c r="BI21" i="4"/>
  <c r="BG21" i="4"/>
  <c r="BE21" i="4"/>
  <c r="BC21" i="4"/>
  <c r="BA21" i="4"/>
  <c r="BA22" i="4" s="1"/>
  <c r="AY21" i="4"/>
  <c r="AW21" i="4"/>
  <c r="CG16" i="4"/>
  <c r="CE16" i="4"/>
  <c r="CC16" i="4"/>
  <c r="CA16" i="4"/>
  <c r="BY16" i="4"/>
  <c r="BW16" i="4"/>
  <c r="BU16" i="4"/>
  <c r="BS16" i="4"/>
  <c r="BQ16" i="4"/>
  <c r="BO16" i="4"/>
  <c r="BM16" i="4"/>
  <c r="BK16" i="4"/>
  <c r="BI16" i="4"/>
  <c r="BG16" i="4"/>
  <c r="BE16" i="4"/>
  <c r="BC16" i="4"/>
  <c r="BA16" i="4"/>
  <c r="AY16" i="4"/>
  <c r="CG15" i="4"/>
  <c r="CE15" i="4"/>
  <c r="CC15" i="4"/>
  <c r="CA15" i="4"/>
  <c r="BY15" i="4"/>
  <c r="BW15" i="4"/>
  <c r="BU15" i="4"/>
  <c r="BS15" i="4"/>
  <c r="BQ15" i="4"/>
  <c r="BO15" i="4"/>
  <c r="BM15" i="4"/>
  <c r="BK15" i="4"/>
  <c r="BI15" i="4"/>
  <c r="BG15" i="4"/>
  <c r="BE15" i="4"/>
  <c r="BC15" i="4"/>
  <c r="BA15" i="4"/>
  <c r="AY15" i="4"/>
  <c r="CG14" i="4"/>
  <c r="CE14" i="4"/>
  <c r="CC14" i="4"/>
  <c r="CA14" i="4"/>
  <c r="BY14" i="4"/>
  <c r="BW14" i="4"/>
  <c r="BU14" i="4"/>
  <c r="BS14" i="4"/>
  <c r="BQ14" i="4"/>
  <c r="BO14" i="4"/>
  <c r="BM14" i="4"/>
  <c r="BK14" i="4"/>
  <c r="BI14" i="4"/>
  <c r="BG14" i="4"/>
  <c r="BE14" i="4"/>
  <c r="BC14" i="4"/>
  <c r="BA14" i="4"/>
  <c r="AY14" i="4"/>
  <c r="CG13" i="4"/>
  <c r="CE13" i="4"/>
  <c r="CC13" i="4"/>
  <c r="CA13" i="4"/>
  <c r="BY13" i="4"/>
  <c r="BW13" i="4"/>
  <c r="BU13" i="4"/>
  <c r="BS13" i="4"/>
  <c r="BQ13" i="4"/>
  <c r="BO13" i="4"/>
  <c r="BM13" i="4"/>
  <c r="BK13" i="4"/>
  <c r="BI13" i="4"/>
  <c r="BG13" i="4"/>
  <c r="BE13" i="4"/>
  <c r="BC13" i="4"/>
  <c r="BA13" i="4"/>
  <c r="AY13" i="4"/>
  <c r="CG12" i="4"/>
  <c r="CE12" i="4"/>
  <c r="CC12" i="4"/>
  <c r="CA12" i="4"/>
  <c r="BY12" i="4"/>
  <c r="BW12" i="4"/>
  <c r="BU12" i="4"/>
  <c r="BS12" i="4"/>
  <c r="BQ12" i="4"/>
  <c r="BO12" i="4"/>
  <c r="BM12" i="4"/>
  <c r="BK12" i="4"/>
  <c r="BI12" i="4"/>
  <c r="BG12" i="4"/>
  <c r="BE12" i="4"/>
  <c r="BC12" i="4"/>
  <c r="BA12" i="4"/>
  <c r="AY12" i="4"/>
  <c r="CG11" i="4"/>
  <c r="CE11" i="4"/>
  <c r="CC11" i="4"/>
  <c r="CA11" i="4"/>
  <c r="BY11" i="4"/>
  <c r="BW11" i="4"/>
  <c r="BU11" i="4"/>
  <c r="BS11" i="4"/>
  <c r="BQ11" i="4"/>
  <c r="BO11" i="4"/>
  <c r="BM11" i="4"/>
  <c r="BK11" i="4"/>
  <c r="BI11" i="4"/>
  <c r="BG11" i="4"/>
  <c r="BE11" i="4"/>
  <c r="BC11" i="4"/>
  <c r="BA11" i="4"/>
  <c r="AY11" i="4"/>
  <c r="CG10" i="4"/>
  <c r="CE10" i="4"/>
  <c r="CC10" i="4"/>
  <c r="CA10" i="4"/>
  <c r="BY10" i="4"/>
  <c r="BW10" i="4"/>
  <c r="BU10" i="4"/>
  <c r="BS10" i="4"/>
  <c r="BQ10" i="4"/>
  <c r="BO10" i="4"/>
  <c r="BM10" i="4"/>
  <c r="BK10" i="4"/>
  <c r="BI10" i="4"/>
  <c r="BG10" i="4"/>
  <c r="BE10" i="4"/>
  <c r="BC10" i="4"/>
  <c r="BA10" i="4"/>
  <c r="AY10" i="4"/>
  <c r="CG9" i="4"/>
  <c r="CE9" i="4"/>
  <c r="CC9" i="4"/>
  <c r="CA9" i="4"/>
  <c r="BY9" i="4"/>
  <c r="BW9" i="4"/>
  <c r="BU9" i="4"/>
  <c r="BS9" i="4"/>
  <c r="BQ9" i="4"/>
  <c r="BO9" i="4"/>
  <c r="BM9" i="4"/>
  <c r="BK9" i="4"/>
  <c r="BI9" i="4"/>
  <c r="BG9" i="4"/>
  <c r="BE9" i="4"/>
  <c r="BC9" i="4"/>
  <c r="BA9" i="4"/>
  <c r="AY9" i="4"/>
  <c r="AD28" i="6"/>
  <c r="AD30" i="6"/>
  <c r="D30" i="6"/>
  <c r="D28" i="6"/>
  <c r="CL20" i="4"/>
  <c r="CL23" i="4" s="1"/>
  <c r="CM20" i="4"/>
  <c r="CP20" i="4"/>
  <c r="CP23" i="4"/>
  <c r="CP24" i="4" s="1"/>
  <c r="CR20" i="4"/>
  <c r="CR23" i="4" s="1"/>
  <c r="CT20" i="4"/>
  <c r="CT23" i="4" s="1"/>
  <c r="CV20" i="4"/>
  <c r="CV23" i="4" s="1"/>
  <c r="CX20" i="4"/>
  <c r="CX23" i="4"/>
  <c r="CZ20" i="4"/>
  <c r="DB20" i="4"/>
  <c r="DB23" i="4" s="1"/>
  <c r="DD20" i="4"/>
  <c r="DF20" i="4"/>
  <c r="DF23" i="4" s="1"/>
  <c r="DH20" i="4"/>
  <c r="DJ20" i="4"/>
  <c r="DJ23" i="4" s="1"/>
  <c r="CL21" i="4"/>
  <c r="CM21" i="4"/>
  <c r="CP21" i="4"/>
  <c r="CP22" i="4" s="1"/>
  <c r="CR21" i="4"/>
  <c r="CT21" i="4"/>
  <c r="CV21" i="4"/>
  <c r="CX21" i="4"/>
  <c r="CZ21" i="4"/>
  <c r="DB21" i="4"/>
  <c r="DD21" i="4"/>
  <c r="DF21" i="4"/>
  <c r="DH21" i="4"/>
  <c r="DJ21" i="4"/>
  <c r="CL22" i="4"/>
  <c r="CM22" i="4"/>
  <c r="CR22" i="4"/>
  <c r="CT22" i="4"/>
  <c r="CV22" i="4"/>
  <c r="CX22" i="4"/>
  <c r="CZ22" i="4"/>
  <c r="DB22" i="4"/>
  <c r="DD22" i="4"/>
  <c r="DF22" i="4"/>
  <c r="DH22" i="4"/>
  <c r="DJ22" i="4"/>
  <c r="CM23" i="4"/>
  <c r="CO23" i="4"/>
  <c r="CQ23" i="4"/>
  <c r="CS23" i="4"/>
  <c r="CU23" i="4"/>
  <c r="CW23" i="4"/>
  <c r="CY23" i="4"/>
  <c r="CZ23" i="4"/>
  <c r="DA23" i="4"/>
  <c r="DC23" i="4"/>
  <c r="DD23" i="4"/>
  <c r="DE23" i="4"/>
  <c r="DG23" i="4"/>
  <c r="DH23" i="4"/>
  <c r="DI23" i="4"/>
  <c r="DN23" i="4"/>
  <c r="CL24" i="4"/>
  <c r="CM24" i="4"/>
  <c r="CR24" i="4"/>
  <c r="CT24" i="4"/>
  <c r="CV24" i="4"/>
  <c r="CX24" i="4"/>
  <c r="CZ24" i="4"/>
  <c r="DB24" i="4"/>
  <c r="DD24" i="4"/>
  <c r="DF24" i="4"/>
  <c r="DH24" i="4"/>
  <c r="DJ24" i="4"/>
  <c r="DG16" i="4"/>
  <c r="DG15" i="4"/>
  <c r="DG14" i="4"/>
  <c r="DG13" i="4"/>
  <c r="DG12" i="4"/>
  <c r="DG11" i="4"/>
  <c r="DG10" i="4"/>
  <c r="DG9" i="4"/>
  <c r="DA16" i="4"/>
  <c r="CY16" i="4"/>
  <c r="CW16" i="4"/>
  <c r="DA15" i="4"/>
  <c r="CY15" i="4"/>
  <c r="CW15" i="4"/>
  <c r="DA14" i="4"/>
  <c r="CY14" i="4"/>
  <c r="CW14" i="4"/>
  <c r="DA13" i="4"/>
  <c r="CY13" i="4"/>
  <c r="CW13" i="4"/>
  <c r="DA12" i="4"/>
  <c r="CY12" i="4"/>
  <c r="CW12" i="4"/>
  <c r="DA11" i="4"/>
  <c r="CY11" i="4"/>
  <c r="CW11" i="4"/>
  <c r="DA10" i="4"/>
  <c r="CY10" i="4"/>
  <c r="CW10" i="4"/>
  <c r="DA9" i="4"/>
  <c r="CY9" i="4"/>
  <c r="CW9" i="4"/>
  <c r="DM16" i="4"/>
  <c r="DM15" i="4"/>
  <c r="DM14" i="4"/>
  <c r="DM13" i="4"/>
  <c r="DM12" i="4"/>
  <c r="DM11" i="4"/>
  <c r="DM10" i="4"/>
  <c r="DM9" i="4"/>
  <c r="DN16" i="4"/>
  <c r="DL16" i="4"/>
  <c r="DN15" i="4"/>
  <c r="DL15" i="4"/>
  <c r="DN14" i="4"/>
  <c r="DL14" i="4"/>
  <c r="DN13" i="4"/>
  <c r="DL13" i="4"/>
  <c r="DN12" i="4"/>
  <c r="DL12" i="4"/>
  <c r="DN11" i="4"/>
  <c r="DL11" i="4"/>
  <c r="DN10" i="4"/>
  <c r="DL10" i="4"/>
  <c r="DN9" i="4"/>
  <c r="DL9" i="4"/>
  <c r="DK16" i="4"/>
  <c r="DI16" i="4"/>
  <c r="DE16" i="4"/>
  <c r="DC16" i="4"/>
  <c r="CU16" i="4"/>
  <c r="CS16" i="4"/>
  <c r="CQ16" i="4"/>
  <c r="CO16" i="4"/>
  <c r="DK15" i="4"/>
  <c r="DI15" i="4"/>
  <c r="DE15" i="4"/>
  <c r="DC15" i="4"/>
  <c r="CU15" i="4"/>
  <c r="CS15" i="4"/>
  <c r="CQ15" i="4"/>
  <c r="CO15" i="4"/>
  <c r="DK14" i="4"/>
  <c r="DI14" i="4"/>
  <c r="DE14" i="4"/>
  <c r="DC14" i="4"/>
  <c r="CU14" i="4"/>
  <c r="CS14" i="4"/>
  <c r="CQ14" i="4"/>
  <c r="CO14" i="4"/>
  <c r="DK13" i="4"/>
  <c r="DI13" i="4"/>
  <c r="DE13" i="4"/>
  <c r="DC13" i="4"/>
  <c r="CU13" i="4"/>
  <c r="CS13" i="4"/>
  <c r="CQ13" i="4"/>
  <c r="CO13" i="4"/>
  <c r="DK12" i="4"/>
  <c r="DI12" i="4"/>
  <c r="DE12" i="4"/>
  <c r="DC12" i="4"/>
  <c r="CU12" i="4"/>
  <c r="CS12" i="4"/>
  <c r="CQ12" i="4"/>
  <c r="CO12" i="4"/>
  <c r="DK11" i="4"/>
  <c r="DI11" i="4"/>
  <c r="DE11" i="4"/>
  <c r="DC11" i="4"/>
  <c r="CU11" i="4"/>
  <c r="CS11" i="4"/>
  <c r="CQ11" i="4"/>
  <c r="CO11" i="4"/>
  <c r="DK10" i="4"/>
  <c r="DI10" i="4"/>
  <c r="DE10" i="4"/>
  <c r="DC10" i="4"/>
  <c r="CU10" i="4"/>
  <c r="CS10" i="4"/>
  <c r="CQ10" i="4"/>
  <c r="CO10" i="4"/>
  <c r="CO9" i="4"/>
  <c r="DK9" i="4"/>
  <c r="DI9" i="4"/>
  <c r="DE9" i="4"/>
  <c r="DC9" i="4"/>
  <c r="CU9" i="4"/>
  <c r="CS9" i="4"/>
  <c r="CQ9" i="4"/>
  <c r="CG27" i="9"/>
  <c r="CG37" i="7"/>
  <c r="CA37" i="7"/>
  <c r="BJ19" i="6" l="1"/>
  <c r="BQ37" i="7"/>
  <c r="BD11" i="6"/>
  <c r="BV11" i="6"/>
  <c r="BZ11" i="6"/>
  <c r="BK39" i="7"/>
  <c r="CG25" i="9"/>
  <c r="CG27" i="12"/>
  <c r="BF11" i="6"/>
  <c r="BJ11" i="6"/>
  <c r="BT11" i="6"/>
  <c r="CG25" i="12"/>
  <c r="BK37" i="7"/>
  <c r="CG22" i="4"/>
  <c r="BK22" i="4"/>
</calcChain>
</file>

<file path=xl/comments1.xml><?xml version="1.0" encoding="utf-8"?>
<comments xmlns="http://schemas.openxmlformats.org/spreadsheetml/2006/main">
  <authors>
    <author>JK</author>
    <author>Yongyi.Min</author>
  </authors>
  <commentList>
    <comment ref="D9" authorId="0">
      <text>
        <r>
          <rPr>
            <sz val="8"/>
            <color indexed="81"/>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color indexed="81"/>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color indexed="81"/>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color indexed="81"/>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color indexed="81"/>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color indexed="81"/>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color indexed="81"/>
            <rFont val="Tahoma"/>
            <family val="2"/>
          </rPr>
          <t xml:space="preserve">هي النفايات المتولدة عادة خلال الأداء الطبيعي للأسر المعيشية. </t>
        </r>
      </text>
    </comment>
  </commentList>
</comments>
</file>

<file path=xl/comments2.xml><?xml version="1.0" encoding="utf-8"?>
<comments xmlns="http://schemas.openxmlformats.org/spreadsheetml/2006/main">
  <authors>
    <author>JK</author>
    <author>United Nations</author>
    <author>Intern.Env2</author>
  </authors>
  <commentList>
    <comment ref="D10" authorId="0">
      <text>
        <r>
          <rPr>
            <sz val="8"/>
            <color indexed="81"/>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color indexed="81"/>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color indexed="81"/>
            <rFont val="Tahoma"/>
            <family val="2"/>
          </rPr>
          <t>وهو الإحراق المنظم للنفايات الذي قد يترافق أو لا باستعادة الطاقة المتأتية عنها.</t>
        </r>
      </text>
    </comment>
    <comment ref="D17" authorId="2">
      <text>
        <r>
          <rPr>
            <sz val="8"/>
            <color indexed="81"/>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color indexed="81"/>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3.xml><?xml version="1.0" encoding="utf-8"?>
<comments xmlns="http://schemas.openxmlformats.org/spreadsheetml/2006/main">
  <authors>
    <author>JK</author>
    <author>Intern.Env2</author>
    <author>Home</author>
    <author>United Nations</author>
  </authors>
  <commentList>
    <comment ref="D11" authorId="0">
      <text>
        <r>
          <rPr>
            <sz val="8"/>
            <color indexed="81"/>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4" authorId="1">
      <text>
        <r>
          <rPr>
            <sz val="8"/>
            <color indexed="81"/>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5" authorId="1">
      <text>
        <r>
          <rPr>
            <sz val="8"/>
            <color indexed="81"/>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1">
      <text>
        <r>
          <rPr>
            <sz val="8"/>
            <color indexed="81"/>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1">
      <text>
        <r>
          <rPr>
            <sz val="8"/>
            <color indexed="81"/>
            <rFont val="Tahoma"/>
            <family val="2"/>
          </rPr>
          <t>وهو الإحراق المنظم للنفايات الذي قد يترافق أو لا باستعادة الطاقة المتأتية عنها.</t>
        </r>
      </text>
    </comment>
    <comment ref="D18" authorId="2">
      <text>
        <r>
          <rPr>
            <sz val="9"/>
            <color indexed="81"/>
            <rFont val="Tahoma"/>
            <family val="2"/>
          </rPr>
          <t>هي عملية الحرق التي تستخدم خلالها الطاقة الحرارية لانتاج البخار والماء الساخن او الطاقة الكهربائية.</t>
        </r>
      </text>
    </comment>
    <comment ref="D19" authorId="1">
      <text>
        <r>
          <rPr>
            <sz val="8"/>
            <color indexed="81"/>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color indexed="81"/>
            <rFont val="Tahoma"/>
            <family val="2"/>
          </rPr>
          <t xml:space="preserve">هي عملية وضع النفايات في مقرها الأخير على سطح الأرض أو تحت السطح بطريقة منظمة . 
</t>
        </r>
      </text>
    </comment>
    <comment ref="D21" authorId="0">
      <text>
        <r>
          <rPr>
            <sz val="8"/>
            <color indexed="81"/>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4.xml><?xml version="1.0" encoding="utf-8"?>
<comments xmlns="http://schemas.openxmlformats.org/spreadsheetml/2006/main">
  <authors>
    <author>Intern.Env2</author>
    <author>JK</author>
    <author>Yongyi.Min</author>
    <author>United Nations</author>
  </authors>
  <commentList>
    <comment ref="D10" authorId="0">
      <text>
        <r>
          <rPr>
            <sz val="8"/>
            <color indexed="81"/>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3" authorId="1">
      <text>
        <r>
          <rPr>
            <sz val="8"/>
            <color indexed="81"/>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4" authorId="0">
      <text>
        <r>
          <rPr>
            <sz val="8"/>
            <color indexed="81"/>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5" authorId="0">
      <text>
        <r>
          <rPr>
            <sz val="8"/>
            <color indexed="81"/>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6" authorId="0">
      <text>
        <r>
          <rPr>
            <sz val="8"/>
            <color indexed="81"/>
            <rFont val="Tahoma"/>
            <family val="2"/>
          </rPr>
          <t>وهو الإحراق المنظم للنفايات الذي قد يترافق أو لا باستعادة الطاقة المتأتية عنها.</t>
        </r>
      </text>
    </comment>
    <comment ref="D17" authorId="2">
      <text>
        <r>
          <rPr>
            <sz val="8"/>
            <color indexed="81"/>
            <rFont val="Tahoma"/>
            <family val="2"/>
          </rPr>
          <t>هي عملية الحرق التي تستخدم خلالها الطاقة الحرارية لانتاج البخار والماء الساخن او الطاقة الكهربائية.</t>
        </r>
      </text>
    </comment>
    <comment ref="D18" authorId="0">
      <text>
        <r>
          <rPr>
            <sz val="8"/>
            <color indexed="81"/>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9" authorId="3">
      <text>
        <r>
          <rPr>
            <sz val="8"/>
            <color indexed="81"/>
            <rFont val="Tahoma"/>
            <family val="2"/>
          </rPr>
          <t xml:space="preserve">هي عملية وضع النفايات في مقرها الأخير على سطح الأرض أو تحت السطح بطريقة منظمة . 
</t>
        </r>
      </text>
    </comment>
    <comment ref="D20" authorId="1">
      <text>
        <r>
          <rPr>
            <sz val="8"/>
            <color indexed="81"/>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comments5.xml><?xml version="1.0" encoding="utf-8"?>
<comments xmlns="http://schemas.openxmlformats.org/spreadsheetml/2006/main">
  <authors>
    <author>Intern.Env2</author>
    <author>JK</author>
    <author>Yongyi.Min</author>
    <author>United Nations</author>
  </authors>
  <commentList>
    <comment ref="D10" authorId="0">
      <text>
        <r>
          <rPr>
            <sz val="8"/>
            <color indexed="81"/>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3" authorId="1">
      <text>
        <r>
          <rPr>
            <sz val="8"/>
            <color indexed="81"/>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4" authorId="0">
      <text>
        <r>
          <rPr>
            <sz val="8"/>
            <color indexed="81"/>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5" authorId="0">
      <text>
        <r>
          <rPr>
            <sz val="8"/>
            <color indexed="81"/>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6" authorId="0">
      <text>
        <r>
          <rPr>
            <sz val="8"/>
            <color indexed="81"/>
            <rFont val="Tahoma"/>
            <family val="2"/>
          </rPr>
          <t>وهو الإحراق المنظم للنفايات الذي قد يترافق أو لا باستعادة الطاقة المتأتية عنها.</t>
        </r>
      </text>
    </comment>
    <comment ref="D17" authorId="2">
      <text>
        <r>
          <rPr>
            <sz val="8"/>
            <color indexed="81"/>
            <rFont val="Tahoma"/>
            <family val="2"/>
          </rPr>
          <t>هي عملية الحرق التي تستخدم خلالها الطاقة الحرارية لانتاج البخار والماء الساخن او الطاقة الكهربائية.</t>
        </r>
      </text>
    </comment>
    <comment ref="D18" authorId="0">
      <text>
        <r>
          <rPr>
            <sz val="8"/>
            <color indexed="81"/>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9" authorId="3">
      <text>
        <r>
          <rPr>
            <sz val="8"/>
            <color indexed="81"/>
            <rFont val="Tahoma"/>
            <family val="2"/>
          </rPr>
          <t xml:space="preserve">هي عملية وضع النفايات في مقرها الأخير على سطح الأرض أو تحت السطح بطريقة منظمة . 
</t>
        </r>
      </text>
    </comment>
    <comment ref="D20" authorId="1">
      <text>
        <r>
          <rPr>
            <sz val="8"/>
            <color indexed="81"/>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sharedStrings.xml><?xml version="1.0" encoding="utf-8"?>
<sst xmlns="http://schemas.openxmlformats.org/spreadsheetml/2006/main" count="926" uniqueCount="371">
  <si>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</si>
  <si>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تمت إضافة فرع متعلق بالتحقق من سلامة البيانات إلى كل جدول. ويشمل الفرع نوعين من جداول التحقق، هما: جداول التحقق من التسلسل الزمني وجداول التحقق من التجانس. وسيساعد ذلك كلاً من البلد والشعبة الإحصائية على التحقق من سلامة البيانات المقدمة.</t>
  </si>
  <si>
    <t>الخطوات التي ينبغي اتباعها</t>
  </si>
  <si>
    <t>يرجى إدراج بيانات جهة الاتصال في أعلى كل جدول.</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</si>
  <si>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6).</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</si>
  <si>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</si>
  <si>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</si>
  <si>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</si>
  <si>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</si>
  <si>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</si>
  <si>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 البريد على العنوان التالي : UN Statistics Division, Environment Statistics Section,  DC2 -1416, 2 United Nations Plaza,  New York, New York, 10017 USA  </t>
  </si>
  <si>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</si>
  <si>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</si>
  <si>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</si>
  <si>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</si>
  <si>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</si>
  <si>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</si>
  <si>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</si>
  <si>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</si>
  <si>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</si>
  <si>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</si>
  <si>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</si>
  <si>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</si>
  <si>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</si>
  <si>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</si>
  <si>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 xml:space="preserve">جدول النفايات 6:صفحة المعلومات التكميلية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</si>
  <si>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</si>
  <si>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</si>
  <si>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</si>
  <si>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</si>
  <si>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sz val="10"/>
        <rFont val="Arial"/>
        <family val="2"/>
      </rPr>
      <t>A</t>
    </r>
    <r>
      <rPr>
        <b/>
        <sz val="10"/>
        <rFont val="Arial"/>
        <family val="2"/>
      </rPr>
      <t xml:space="preserve"> </t>
    </r>
  </si>
  <si>
    <t>الزراعة والحراجة والصيد</t>
  </si>
  <si>
    <r>
      <t xml:space="preserve"> 09-05  </t>
    </r>
    <r>
      <rPr>
        <b/>
        <u/>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</si>
  <si>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</si>
  <si>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</si>
  <si>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</si>
  <si>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</si>
  <si>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</si>
  <si>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</si>
  <si>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</si>
  <si>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</si>
  <si>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</si>
  <si>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</si>
  <si>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</si>
  <si>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</si>
  <si>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</si>
  <si>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</si>
  <si>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</si>
  <si>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</si>
  <si>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</si>
  <si>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</si>
  <si>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</si>
  <si>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</si>
  <si>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</si>
  <si>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</si>
  <si>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</si>
  <si>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</si>
  <si>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</si>
  <si>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</si>
  <si>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</si>
  <si>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</si>
  <si>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</si>
  <si>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</si>
  <si>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</si>
  <si>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</si>
  <si>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</si>
  <si>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</si>
  <si>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</si>
  <si>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</si>
  <si>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</si>
  <si>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</si>
  <si>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</si>
  <si>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</si>
  <si>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</si>
  <si>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</si>
  <si>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</si>
  <si>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</si>
  <si>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</si>
  <si>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</si>
  <si>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</si>
  <si>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</si>
  <si>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</si>
  <si>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</si>
  <si>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</si>
  <si>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</si>
  <si>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</si>
  <si>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يرجى اختيار ”Unhide“ لرؤية/تنقيح السنوات الماضية.</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</si>
  <si>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</si>
  <si>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</si>
  <si>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</si>
  <si>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</si>
  <si>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</si>
  <si>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</si>
  <si>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</si>
  <si>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</si>
  <si>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</si>
  <si>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</si>
  <si>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</si>
  <si>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</si>
  <si>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</si>
  <si>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</si>
  <si>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</si>
  <si>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</si>
  <si>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</si>
  <si>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</si>
  <si>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</si>
  <si>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</si>
  <si>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</si>
  <si>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</si>
  <si>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</si>
  <si>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</si>
  <si>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</si>
  <si>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</si>
  <si>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</si>
  <si>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مجموع النفايات المنتجة  (8 = 1+ …+ 7)</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</si>
  <si>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</si>
  <si>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</si>
  <si>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</si>
  <si>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</si>
  <si>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</si>
  <si>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الكمية الموجهة إلى:
       إعادة التدوير</t>
  </si>
  <si>
    <t xml:space="preserve">      الحرق</t>
  </si>
  <si>
    <t xml:space="preserve">      مدافن النفايات</t>
  </si>
  <si>
    <t xml:space="preserve">     مآل آخر للنفايات. يرجى تحديده في الحاشية</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</si>
  <si>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</si>
  <si>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</si>
  <si>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</si>
  <si>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</si>
  <si>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مجموع كمية النفايات البلدية المجمعة (3 = 1 + 2)</t>
  </si>
  <si>
    <t>النفايات البلدية المستوردة للمعالجة/التخلص منها</t>
  </si>
  <si>
    <t>النفايات البلدية المصدرة للمعالجة/التخلص منها</t>
  </si>
  <si>
    <t>النفايات البلدية المدارة في البلد ( 3+4+5 )</t>
  </si>
  <si>
    <t>الكميات الموجهة:
       لإعادة التدوير</t>
  </si>
  <si>
    <t>للتحويل إلى سماد</t>
  </si>
  <si>
    <t xml:space="preserve"> للحرق</t>
  </si>
  <si>
    <t xml:space="preserve">منها: الكميات الموجهة لاستخلاص الطاقة </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</si>
  <si>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</si>
  <si>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</si>
  <si>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</si>
  <si>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</si>
  <si>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</si>
  <si>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</si>
  <si>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</si>
  <si>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</si>
  <si>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</si>
  <si>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</si>
  <si>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</si>
  <si>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</si>
  <si>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</si>
  <si>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</si>
  <si>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 xml:space="preserve">منها : أغذية ونفايات الحدائق </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</si>
  <si>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</si>
  <si>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</si>
  <si>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</si>
  <si>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</si>
  <si>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</si>
  <si>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</si>
  <si>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</si>
  <si>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</si>
  <si>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</si>
  <si>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</si>
  <si>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</si>
  <si>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</si>
  <si>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</si>
  <si>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</si>
  <si>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</si>
  <si>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</si>
  <si>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</si>
  <si>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</si>
  <si>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</si>
  <si>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</si>
  <si>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</si>
  <si>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</si>
  <si>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</si>
  <si>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</si>
  <si>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</si>
  <si>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</si>
  <si>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</si>
  <si>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</si>
  <si>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</si>
  <si>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</si>
  <si>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</si>
  <si>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</si>
  <si>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</si>
  <si>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</si>
  <si>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</si>
  <si>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</si>
  <si>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</si>
  <si>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</si>
  <si>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</si>
  <si>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</si>
  <si>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</si>
  <si>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</si>
  <si>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</si>
  <si>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</si>
  <si>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</si>
  <si>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</si>
  <si>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</si>
  <si>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</si>
  <si>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</si>
  <si>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</si>
  <si>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</si>
  <si>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</si>
  <si>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</si>
  <si>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</si>
  <si>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</si>
  <si>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</si>
  <si>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</si>
  <si>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</si>
  <si>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</si>
  <si>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</si>
  <si>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</si>
  <si>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</si>
  <si>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</si>
  <si>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</si>
  <si>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</si>
  <si>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</si>
  <si>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</si>
  <si>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</si>
  <si>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</si>
  <si>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</si>
  <si>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</si>
  <si>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</si>
  <si>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</si>
  <si>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</si>
  <si>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</si>
  <si>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</si>
  <si>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</si>
  <si>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</si>
  <si>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</si>
  <si>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</si>
  <si>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</si>
  <si>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</si>
  <si>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</si>
  <si>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</si>
  <si>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</si>
  <si>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</si>
  <si>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6+7+8+9</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</si>
  <si>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</si>
  <si>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</si>
  <si>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</si>
  <si>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</si>
  <si>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</si>
  <si>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</si>
  <si>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</si>
  <si>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</si>
  <si>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</si>
  <si>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</si>
  <si>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</si>
  <si>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</si>
  <si>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</si>
  <si>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</si>
  <si>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</si>
  <si>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</si>
  <si>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</si>
  <si>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</si>
  <si>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</si>
  <si>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r>
      <t xml:space="preserve">Line 16 </t>
    </r>
    <r>
      <rPr>
        <b/>
        <sz val="8"/>
        <color indexed="18"/>
        <rFont val="Arial"/>
        <family val="2"/>
      </rPr>
      <t>≤</t>
    </r>
    <r>
      <rPr>
        <b/>
        <sz val="8"/>
        <color indexed="18"/>
        <rFont val="Arial"/>
        <family val="2"/>
      </rPr>
      <t>14 ≤ 15</t>
    </r>
  </si>
  <si>
    <t xml:space="preserve">&lt;&gt; </t>
  </si>
  <si>
    <t xml:space="preserve">      UNSD</t>
  </si>
  <si>
    <t xml:space="preserve">   شعبـة الإحصاءات في الأمم المتحدة (UNSD) و برنامج الأمم المتحدة للبيئة (UNEP) </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</si>
  <si>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</si>
  <si>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</si>
  <si>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</si>
  <si>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</si>
  <si>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</si>
  <si>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</si>
  <si>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</si>
  <si>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</si>
  <si>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</si>
  <si>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</si>
  <si>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</si>
  <si>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</si>
  <si>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r>
      <rPr>
        <b/>
        <sz val="12"/>
        <rFont val="Arial"/>
        <family val="2"/>
      </rPr>
      <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</si>
  <si>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</si>
  <si>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</si>
  <si>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</si>
  <si>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</si>
  <si>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</si>
  <si>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</si>
  <si>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</si>
  <si>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</si>
  <si>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</si>
  <si>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</si>
  <si>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</si>
  <si>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</si>
  <si>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</si>
  <si>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</si>
  <si>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</si>
  <si>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استمـارة الإحصاءات البيئية لعام 2013</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</si>
  <si>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</si>
  <si>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xml:space="preserve"> وفي حالة تعبئة البلد لاستمارتي شعبة الإحصاءات في الأمم المتحدة من قبل، فإن استمارة عام 2013 ستشمل تلك البيانات. ويطلب من البلدان إضافة بيانات خاصة بالسنوات اللاحقة والتأكد من التسلسل الزمني لأغراض الاتساق. </t>
  </si>
  <si>
    <t>• حجم الأنشطة الاقتصادية والمنزلية في إنتاج النفايات؛</t>
  </si>
  <si>
    <t>ويمكن الحصول على نسخة من هذه الاستمارة على الموقع الشبكي: /http://unstats.un.org/unsd/environment.  ويمكن الاطلاع أيضا على البيانات التي تم الحصول عليها من عملية جمع البيانات السابقة من الموقع الشبكي: http://unstats.un.org/unsd/environment/datacollect.htm.</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</si>
  <si>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</si>
  <si>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</si>
  <si>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يرجى ملاحظة أنه يمكن أيضا رؤية/تنقيح بيانات السنوات 1990 و 1995-2000: يتم تظليل الأعمدة من E إلى T، والنقر على الزر الأيمن للفأرة، واختيار ”Unhide“.</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</si>
  <si>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</si>
  <si>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</si>
  <si>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</si>
  <si>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</si>
  <si>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</si>
  <si>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</si>
  <si>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الهاتف: مخاطبة رينا شاه على الرقم 4586-963 (212 ) 1 +، كارين كاساميور على الرقم  4561-963 (212 ) 1 +، أو ماركوس نيوبوري على الرقم 0092-963 (212 ) 1 +، أو روبن كارينغتون على الرقم 6234-963 (212 ) 1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</si>
  <si>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</si>
  <si>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</si>
  <si>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</si>
  <si>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</si>
  <si>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</si>
  <si>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</si>
  <si>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</si>
  <si>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</si>
  <si>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</si>
  <si>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</si>
  <si>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</si>
  <si>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</si>
  <si>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</si>
  <si>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</si>
  <si>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</si>
  <si>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</si>
  <si>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</si>
  <si>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</si>
  <si>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</si>
  <si>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</si>
  <si>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</si>
  <si>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</si>
  <si>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8،2 و10،3 و9،5</t>
  </si>
  <si>
    <t>جداول النفايات 6،2 و7،3 و6،5</t>
  </si>
  <si>
    <t>جداول النفايات 7،2 و9،3 و9،5</t>
  </si>
  <si>
    <t>جداول النفايات 9،2 و11،3 و10،5</t>
  </si>
  <si>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</si>
  <si>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</si>
  <si>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جداول النفايات 3،3 و5،5</t>
  </si>
  <si>
    <t>جدول النفايات 6،3</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</si>
  <si>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</si>
  <si>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جداول النفايات 8،3 و7،5</t>
  </si>
  <si>
    <t>جداول النفايات 10،3 و9،5</t>
  </si>
  <si>
    <t>جداول النفايات 13،3 و12،5</t>
  </si>
  <si>
    <t>جداول النفايات 14،3-16 و2،5</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</si>
  <si>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</si>
  <si>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r>
      <rPr>
        <b/>
        <sz val="10"/>
        <color indexed="23"/>
        <rFont val="Arial"/>
        <family val="2"/>
      </rPr>
      <t>يرجى اختيار ”Unhide“ لرؤية/تنقيح السنوات الماضية</t>
    </r>
    <r>
      <rPr>
        <sz val="10"/>
        <color indexed="23"/>
        <rFont val="Arial"/>
        <family val="2"/>
      </rPr>
      <t>.</t>
    </r>
  </si>
  <si>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</si>
  <si>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</si>
  <si>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</si>
  <si>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</si>
  <si>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t xml:space="preserve">يمكن أيضا رؤية/تنقيح بيانات السنوات 1990 و 1995-2000. يرجى تظليل الأعمدة من E إلى T، والنقر على الزر الأيمن للفأرة، واختيار ”Unhide“. </t>
  </si>
  <si>
    <t xml:space="preserve">يمكن أيضا رؤية/تنقيح بيانات السنوات 1990 و1995-2000. يرجى تظليل الأعمدة من E إلى T، والنقر على الزر الأيمن للفأرة، واختيار ”Unhide“. </t>
  </si>
  <si>
    <r>
      <t xml:space="preserve">تجدر الإشارة إلى أن وحدة القياس هي </t>
    </r>
    <r>
      <rPr>
        <b/>
        <sz val="10"/>
        <rFont val="Arial"/>
        <family val="2"/>
      </rPr>
      <t>"الطن (الطن المتري)"</t>
    </r>
    <r>
      <rPr>
        <sz val="10"/>
        <rFont val="Arial"/>
        <family val="2"/>
      </rPr>
      <t>.</t>
    </r>
  </si>
  <si>
    <t>من ضمنها: إنتاج الطاقة</t>
  </si>
  <si>
    <r>
      <t xml:space="preserve">(النفايات من) </t>
    </r>
    <r>
      <rPr>
        <b/>
        <sz val="10"/>
        <rFont val="Arial"/>
        <family val="2"/>
      </rPr>
      <t xml:space="preserve">التصنيع </t>
    </r>
    <r>
      <rPr>
        <sz val="10"/>
        <rFont val="Arial"/>
        <family val="2"/>
      </rPr>
      <t>(التصنيف الصناعي 33-10)</t>
    </r>
  </si>
  <si>
    <t>مخزون النفايات الخطرة في نهاية السنة (=1+2+3-4-5) (R2,11)=</t>
  </si>
  <si>
    <t>النفايات الخطرة المعالجة أو المدارة في البلد خلال السنة (=6+7+9+10)</t>
  </si>
  <si>
    <t xml:space="preserve">مجموع كمية النفايات البلدية المجمعة  ( 3 + 4) </t>
  </si>
  <si>
    <t xml:space="preserve"> </t>
  </si>
  <si>
    <t>و يتبع التوزيع القطاعي التصنيف الصناعي الدولي الموحد لجميع الأنشطة الاقتصادية، التنقيح 4 (ISIC Rev.4)
.http://unstats.un.org/unsd/publication/SeriesM/seriesm_4rev4a.pdf</t>
  </si>
  <si>
    <t xml:space="preserve">مخزون النفايات الخطرة في بدية السنة </t>
  </si>
  <si>
    <t xml:space="preserve"> يمكن أيضا رؤية/تنقيح بيانات السنوات 1990 و 1995-2000. يرجى تظليل الأعمدة من E إلى T، والنقر على الزر الأيمن للفأرة، واختيار ”Unhide“.</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</si>
  <si>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</si>
  <si>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http://unstats.un.org/unsd/publication/SeriesM/seriesm_4rev4a.pdf</t>
  </si>
  <si>
    <t>Beirut</t>
  </si>
  <si>
    <t>Tripoli</t>
  </si>
  <si>
    <t>Lebanon</t>
  </si>
  <si>
    <t>A</t>
  </si>
  <si>
    <t>نظراً لعدم وجود بيانات متعلقة بقطاعات مختلفة (الأسر المعيشية، مؤسسات تجارية، المحلات التجارية في الأسواق، عمليات تنظيف الشوارع وتنظيف الحدائق العامة)، تقدر كمية النفايات إعتماداً على تقرير حالة البيئة لوزارة البيئة لسنة 2001, الذي يشير إلى ...........</t>
  </si>
  <si>
    <t>B</t>
  </si>
  <si>
    <t>إن بيانات النفايات الصيدلانية متوفرة للعام 1998 فقط.</t>
  </si>
  <si>
    <t>إدارة الموارد البيئية 2002.</t>
  </si>
  <si>
    <t>معالجة النفايات البلدية والتخلص منها في لبنان، تشرين الأول/ أكتوبر 2004.</t>
  </si>
  <si>
    <t xml:space="preserve">controlled dumping   مكب مراقب  </t>
  </si>
  <si>
    <t>الفرز يتم يدوياً على أرض المكب ومن قبل عمّال الفرز مباشرة من الحاويات قبل وضعه في الشاحنات</t>
  </si>
  <si>
    <t>يمكن أن يصل إنتاج الشخص للنفايات اما يزيد عن 1 كغ/شخص/يوم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</si>
</sst>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20000]B1d\ mmmm\ yyyy;@"/>
  </numFmts>
  <fonts count="76" x14ac:knownFonts="1">
    <font>
      <sz val="10"/>
      <name val="Arial"/>
      <family val="2"/>
    </font>
    <font>
      <sz val="10"/>
      <name val="Arial"/>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0"/>
      <name val="Arial"/>
      <family val="2"/>
    </font>
    <font>
      <b/>
      <sz val="12"/>
      <name val="Arial Narrow"/>
      <family val="2"/>
    </font>
    <font>
      <u/>
      <sz val="10"/>
      <color indexed="12"/>
      <name val="Arial"/>
      <family val="2"/>
    </font>
    <font>
      <sz val="8"/>
      <color indexed="81"/>
      <name val="Tahoma"/>
      <family val="2"/>
    </font>
    <font>
      <sz val="11"/>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sz val="8"/>
      <color indexed="23"/>
      <name val="Arial"/>
      <family val="2"/>
    </font>
    <font>
      <sz val="10"/>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sz val="8"/>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12"/>
      <name val="Arial"/>
      <family val="2"/>
    </font>
    <font>
      <sz val="9"/>
      <color indexed="81"/>
      <name val="Tahoma"/>
      <family val="2"/>
    </font>
    <font>
      <b/>
      <sz val="10"/>
      <color indexed="23"/>
      <name val="Arial"/>
      <family val="2"/>
    </font>
    <font>
      <vertAlign val="superscript"/>
      <sz val="6"/>
      <name val="Arial"/>
      <family val="2"/>
    </font>
    <font>
      <b/>
      <sz val="7"/>
      <name val="Arial"/>
      <family val="2"/>
    </font>
  </fonts>
  <fills count="10">
    <fill>
      <patternFill patternType="none"/>
    </fill>
    <fill>
      <patternFill patternType="gray125"/>
    </fill>
    <fill>
      <patternFill patternType="solid">
        <fgColor indexed="22"/>
        <bgColor indexed="31"/>
      </patternFill>
    </fill>
    <fill>
      <patternFill patternType="solid">
        <fgColor indexed="42"/>
        <bgColor indexed="27"/>
      </patternFill>
    </fill>
    <fill>
      <patternFill patternType="solid">
        <fgColor indexed="44"/>
        <bgColor indexed="31"/>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4"/>
        <bgColor indexed="49"/>
      </patternFill>
    </fill>
  </fills>
  <borders count="91">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8"/>
      </left>
      <right/>
      <top style="hair">
        <color indexed="8"/>
      </top>
      <bottom style="hair">
        <color indexed="8"/>
      </bottom>
      <diagonal/>
    </border>
    <border>
      <left/>
      <right style="hair">
        <color indexed="8"/>
      </right>
      <top style="thin">
        <color indexed="8"/>
      </top>
      <bottom style="thin">
        <color indexed="8"/>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style="thin">
        <color indexed="64"/>
      </right>
      <top/>
      <bottom/>
      <diagonal/>
    </border>
    <border>
      <left style="hair">
        <color indexed="8"/>
      </left>
      <right style="hair">
        <color indexed="8"/>
      </right>
      <top style="thin">
        <color indexed="8"/>
      </top>
      <bottom/>
      <diagonal/>
    </border>
    <border>
      <left style="thin">
        <color indexed="8"/>
      </left>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8"/>
      </left>
      <right style="hair">
        <color indexed="8"/>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8"/>
      </right>
      <top style="hair">
        <color indexed="64"/>
      </top>
      <bottom style="thin">
        <color indexed="64"/>
      </bottom>
      <diagonal/>
    </border>
    <border>
      <left style="hair">
        <color indexed="64"/>
      </left>
      <right style="hair">
        <color indexed="8"/>
      </right>
      <top style="hair">
        <color indexed="8"/>
      </top>
      <bottom style="thin">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8"/>
      </bottom>
      <diagonal/>
    </border>
    <border>
      <left style="hair">
        <color indexed="64"/>
      </left>
      <right style="hair">
        <color indexed="64"/>
      </right>
      <top style="hair">
        <color indexed="8"/>
      </top>
      <bottom style="thin">
        <color indexed="64"/>
      </bottom>
      <diagonal/>
    </border>
    <border>
      <left style="hair">
        <color indexed="64"/>
      </left>
      <right style="hair">
        <color indexed="64"/>
      </right>
      <top style="thin">
        <color indexed="8"/>
      </top>
      <bottom style="hair">
        <color indexed="64"/>
      </bottom>
      <diagonal/>
    </border>
    <border>
      <left style="hair">
        <color indexed="64"/>
      </left>
      <right style="hair">
        <color indexed="64"/>
      </right>
      <top style="hair">
        <color indexed="64"/>
      </top>
      <bottom style="thin">
        <color indexed="8"/>
      </bottom>
      <diagonal/>
    </border>
    <border>
      <left style="hair">
        <color indexed="64"/>
      </left>
      <right style="hair">
        <color indexed="64"/>
      </right>
      <top/>
      <bottom style="hair">
        <color indexed="8"/>
      </bottom>
      <diagonal/>
    </border>
    <border>
      <left style="hair">
        <color indexed="64"/>
      </left>
      <right style="hair">
        <color indexed="64"/>
      </right>
      <top style="hair">
        <color indexed="8"/>
      </top>
      <bottom style="hair">
        <color indexed="8"/>
      </bottom>
      <diagonal/>
    </border>
    <border>
      <left style="hair">
        <color indexed="64"/>
      </left>
      <right style="hair">
        <color indexed="64"/>
      </right>
      <top style="hair">
        <color indexed="8"/>
      </top>
      <bottom/>
      <diagonal/>
    </border>
    <border>
      <left/>
      <right/>
      <top style="hair">
        <color indexed="64"/>
      </top>
      <bottom style="thin">
        <color indexed="64"/>
      </bottom>
      <diagonal/>
    </border>
    <border>
      <left/>
      <right style="hair">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hair">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thin">
        <color indexed="8"/>
      </right>
      <top style="thin">
        <color indexed="64"/>
      </top>
      <bottom style="thin">
        <color indexed="64"/>
      </bottom>
      <diagonal/>
    </border>
    <border>
      <left style="thin">
        <color indexed="8"/>
      </left>
      <right style="thin">
        <color indexed="8"/>
      </right>
      <top style="hair">
        <color indexed="8"/>
      </top>
      <bottom/>
      <diagonal/>
    </border>
    <border>
      <left style="thin">
        <color indexed="8"/>
      </left>
      <right/>
      <top style="thin">
        <color indexed="64"/>
      </top>
      <bottom style="thin">
        <color indexed="64"/>
      </bottom>
      <diagonal/>
    </border>
  </borders>
  <cellStyleXfs count="9">
    <xf numFmtId="0" fontId="0" fillId="0" borderId="0"/>
    <xf numFmtId="0" fontId="25"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823">
    <xf numFmtId="0" fontId="0" fillId="0" borderId="0" xfId="0"/>
    <xf numFmtId="0" fontId="0" fillId="0" borderId="0" xfId="0" applyFill="1"/>
    <xf numFmtId="0" fontId="0" fillId="0" borderId="0" xfId="0" applyBorder="1"/>
    <xf numFmtId="0" fontId="5" fillId="0" borderId="0" xfId="0" applyFont="1" applyBorder="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1" fillId="0" borderId="0" xfId="0" applyFont="1" applyBorder="1" applyAlignment="1">
      <alignment horizontal="left" wrapText="1"/>
    </xf>
    <xf numFmtId="0" fontId="9" fillId="0" borderId="0" xfId="0" applyFont="1" applyFill="1" applyBorder="1" applyAlignment="1">
      <alignment wrapText="1"/>
    </xf>
    <xf numFmtId="0" fontId="11"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1"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1" fillId="2" borderId="3" xfId="0" applyFont="1" applyFill="1" applyBorder="1" applyAlignment="1">
      <alignment horizontal="center" vertical="center" wrapText="1"/>
    </xf>
    <xf numFmtId="0" fontId="11" fillId="0" borderId="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9"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9"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5" xfId="0" applyFont="1" applyBorder="1" applyAlignment="1" applyProtection="1">
      <protection locked="0"/>
    </xf>
    <xf numFmtId="0" fontId="9" fillId="0" borderId="0" xfId="0" applyFont="1" applyProtection="1">
      <protection locked="0"/>
    </xf>
    <xf numFmtId="0" fontId="9" fillId="0" borderId="5" xfId="0" applyFont="1" applyBorder="1" applyProtection="1">
      <protection locked="0"/>
    </xf>
    <xf numFmtId="0" fontId="10" fillId="0" borderId="0" xfId="0" applyFont="1" applyBorder="1"/>
    <xf numFmtId="0" fontId="0" fillId="3" borderId="0" xfId="0" applyFill="1" applyAlignment="1">
      <alignment horizontal="left"/>
    </xf>
    <xf numFmtId="0" fontId="0" fillId="0" borderId="0" xfId="0" applyAlignment="1">
      <alignment horizontal="left"/>
    </xf>
    <xf numFmtId="0" fontId="21" fillId="2" borderId="6" xfId="0" applyFont="1" applyFill="1" applyBorder="1" applyAlignment="1">
      <alignment horizontal="center" vertical="center"/>
    </xf>
    <xf numFmtId="0" fontId="18" fillId="0" borderId="7" xfId="0" applyFont="1" applyFill="1" applyBorder="1" applyAlignment="1">
      <alignment horizontal="center"/>
    </xf>
    <xf numFmtId="0" fontId="18" fillId="0" borderId="8" xfId="0" applyFont="1" applyFill="1" applyBorder="1" applyAlignment="1">
      <alignment horizontal="center"/>
    </xf>
    <xf numFmtId="0" fontId="0" fillId="0" borderId="0" xfId="0" applyBorder="1" applyProtection="1">
      <protection locked="0"/>
    </xf>
    <xf numFmtId="0" fontId="18" fillId="0" borderId="9" xfId="0" applyFont="1" applyFill="1" applyBorder="1" applyAlignment="1">
      <alignment horizontal="center"/>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7" fillId="3" borderId="0" xfId="0" applyFont="1" applyFill="1" applyBorder="1"/>
    <xf numFmtId="0" fontId="7" fillId="0" borderId="5" xfId="0" applyFont="1" applyFill="1" applyBorder="1"/>
    <xf numFmtId="0" fontId="7" fillId="0" borderId="0" xfId="0" applyFont="1" applyFill="1" applyBorder="1"/>
    <xf numFmtId="0" fontId="0" fillId="0" borderId="10" xfId="0" applyBorder="1"/>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9" fillId="0" borderId="5" xfId="0" applyFont="1" applyBorder="1" applyAlignment="1" applyProtection="1">
      <protection locked="0"/>
    </xf>
    <xf numFmtId="0" fontId="21" fillId="0" borderId="0" xfId="0" applyFont="1" applyBorder="1" applyAlignment="1">
      <alignment horizontal="center" vertical="center"/>
    </xf>
    <xf numFmtId="0" fontId="21" fillId="0" borderId="0" xfId="0" applyFont="1"/>
    <xf numFmtId="0" fontId="18" fillId="0" borderId="0" xfId="0" applyFont="1" applyFill="1" applyBorder="1" applyAlignment="1" applyProtection="1">
      <alignment horizontal="center"/>
      <protection locked="0"/>
    </xf>
    <xf numFmtId="0" fontId="0" fillId="0" borderId="0" xfId="0" applyFill="1" applyBorder="1"/>
    <xf numFmtId="0" fontId="0" fillId="0" borderId="0" xfId="0" applyFill="1" applyAlignment="1">
      <alignment wrapText="1"/>
    </xf>
    <xf numFmtId="0" fontId="22" fillId="0" borderId="0" xfId="2" applyFont="1" applyBorder="1" applyAlignment="1">
      <alignment horizontal="left" vertical="center" indent="1"/>
    </xf>
    <xf numFmtId="0" fontId="18" fillId="0" borderId="0" xfId="2" applyFont="1" applyBorder="1" applyAlignment="1">
      <alignment horizontal="center" vertical="center"/>
    </xf>
    <xf numFmtId="0" fontId="0" fillId="0" borderId="0" xfId="0" applyFill="1" applyProtection="1">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xf numFmtId="0" fontId="24"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4" fillId="0" borderId="0" xfId="0" applyFont="1" applyProtection="1">
      <protection locked="0"/>
    </xf>
    <xf numFmtId="0" fontId="9" fillId="0" borderId="0" xfId="0" applyFont="1" applyBorder="1" applyProtection="1">
      <protection locked="0"/>
    </xf>
    <xf numFmtId="0" fontId="11" fillId="0" borderId="0" xfId="3" applyFont="1" applyProtection="1">
      <protection locked="0"/>
    </xf>
    <xf numFmtId="0" fontId="18" fillId="0" borderId="0" xfId="0" applyFont="1" applyBorder="1"/>
    <xf numFmtId="0" fontId="21" fillId="0" borderId="10" xfId="0" applyFont="1" applyBorder="1" applyAlignment="1">
      <alignment horizontal="center" vertical="center"/>
    </xf>
    <xf numFmtId="0" fontId="7" fillId="0" borderId="0" xfId="0" applyFont="1" applyFill="1" applyBorder="1" applyAlignment="1">
      <alignment horizontal="center"/>
    </xf>
    <xf numFmtId="0" fontId="28" fillId="0" borderId="14" xfId="0" applyFont="1" applyFill="1" applyBorder="1" applyAlignment="1">
      <alignment vertical="top" wrapText="1"/>
    </xf>
    <xf numFmtId="0" fontId="21" fillId="0" borderId="0" xfId="0" applyFont="1" applyFill="1" applyBorder="1" applyAlignment="1">
      <alignment horizontal="center" vertical="top"/>
    </xf>
    <xf numFmtId="0" fontId="7" fillId="3" borderId="0" xfId="0" applyFont="1" applyFill="1" applyBorder="1" applyAlignment="1"/>
    <xf numFmtId="0" fontId="0" fillId="0" borderId="0" xfId="0" applyFill="1" applyBorder="1" applyProtection="1">
      <protection locked="0"/>
    </xf>
    <xf numFmtId="0" fontId="9" fillId="0" borderId="0" xfId="0" applyFont="1" applyFill="1" applyBorder="1"/>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15" xfId="0" applyBorder="1"/>
    <xf numFmtId="2" fontId="18" fillId="0" borderId="0" xfId="0" applyNumberFormat="1" applyFont="1" applyAlignment="1">
      <alignment horizontal="center"/>
    </xf>
    <xf numFmtId="2" fontId="18" fillId="0" borderId="0" xfId="0" applyNumberFormat="1" applyFont="1" applyFill="1" applyAlignment="1">
      <alignment horizontal="center"/>
    </xf>
    <xf numFmtId="0" fontId="21" fillId="2" borderId="6" xfId="0" applyNumberFormat="1" applyFont="1" applyFill="1" applyBorder="1" applyAlignment="1" applyProtection="1">
      <alignment horizontal="center" vertical="center"/>
      <protection locked="0"/>
    </xf>
    <xf numFmtId="0" fontId="32" fillId="2" borderId="6" xfId="0" applyNumberFormat="1" applyFont="1" applyFill="1" applyBorder="1" applyAlignment="1" applyProtection="1">
      <alignment horizontal="center" vertical="center"/>
      <protection locked="0"/>
    </xf>
    <xf numFmtId="0" fontId="33" fillId="0" borderId="0" xfId="0" applyFont="1" applyFill="1" applyBorder="1"/>
    <xf numFmtId="0" fontId="33" fillId="0" borderId="0" xfId="0" applyFont="1"/>
    <xf numFmtId="0" fontId="33" fillId="4" borderId="0" xfId="0" applyFont="1" applyFill="1"/>
    <xf numFmtId="0" fontId="33" fillId="0" borderId="0" xfId="0" applyFont="1" applyProtection="1">
      <protection locked="0"/>
    </xf>
    <xf numFmtId="0" fontId="33" fillId="0" borderId="0" xfId="0" applyFont="1" applyAlignment="1">
      <alignment horizontal="left"/>
    </xf>
    <xf numFmtId="0" fontId="33" fillId="0" borderId="0" xfId="0" applyFont="1" applyFill="1"/>
    <xf numFmtId="0" fontId="33" fillId="0" borderId="0" xfId="2" applyFont="1" applyBorder="1" applyAlignment="1">
      <alignment horizontal="center" vertical="center"/>
    </xf>
    <xf numFmtId="0" fontId="33" fillId="0" borderId="0" xfId="0" applyFont="1" applyAlignment="1">
      <alignment vertical="center"/>
    </xf>
    <xf numFmtId="0" fontId="32" fillId="0" borderId="16" xfId="0" applyNumberFormat="1" applyFont="1" applyBorder="1" applyAlignment="1" applyProtection="1">
      <alignment horizontal="center" vertical="center"/>
      <protection locked="0"/>
    </xf>
    <xf numFmtId="0" fontId="33" fillId="0" borderId="16" xfId="0" applyFont="1" applyFill="1" applyBorder="1" applyAlignment="1" applyProtection="1">
      <alignment horizontal="center"/>
      <protection locked="0"/>
    </xf>
    <xf numFmtId="0" fontId="21" fillId="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8" fillId="3" borderId="0" xfId="0" applyNumberFormat="1" applyFont="1" applyFill="1" applyAlignment="1">
      <alignment horizontal="center"/>
    </xf>
    <xf numFmtId="0" fontId="18" fillId="0" borderId="7" xfId="0" applyNumberFormat="1" applyFont="1" applyFill="1" applyBorder="1" applyAlignment="1" applyProtection="1">
      <alignment horizontal="center"/>
      <protection locked="0"/>
    </xf>
    <xf numFmtId="0" fontId="18" fillId="0" borderId="9" xfId="0" applyNumberFormat="1" applyFont="1" applyFill="1" applyBorder="1" applyAlignment="1" applyProtection="1">
      <alignment horizontal="center"/>
      <protection locked="0"/>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1" fillId="3" borderId="0" xfId="0" applyNumberFormat="1" applyFont="1" applyFill="1" applyAlignment="1">
      <alignment horizontal="center"/>
    </xf>
    <xf numFmtId="0" fontId="18" fillId="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2" borderId="6" xfId="0" applyNumberFormat="1" applyFont="1" applyFill="1" applyBorder="1" applyAlignment="1" applyProtection="1">
      <alignment horizontal="left" vertical="center"/>
      <protection locked="0"/>
    </xf>
    <xf numFmtId="2" fontId="36" fillId="0" borderId="0" xfId="0" applyNumberFormat="1" applyFont="1" applyAlignment="1">
      <alignment horizontal="left" vertical="center"/>
    </xf>
    <xf numFmtId="2" fontId="36" fillId="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8" xfId="0" applyNumberFormat="1" applyFont="1" applyFill="1" applyBorder="1" applyAlignment="1" applyProtection="1">
      <alignment horizontal="left" vertical="center" wrapText="1"/>
      <protection locked="0"/>
    </xf>
    <xf numFmtId="0" fontId="38" fillId="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7" xfId="0" applyNumberFormat="1" applyFont="1" applyFill="1" applyBorder="1" applyAlignment="1" applyProtection="1">
      <alignment horizontal="left" vertical="center" wrapText="1"/>
      <protection locked="0"/>
    </xf>
    <xf numFmtId="0" fontId="35" fillId="0" borderId="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 borderId="0" xfId="0" applyNumberFormat="1" applyFont="1" applyFill="1" applyAlignment="1">
      <alignment horizontal="left" vertical="center"/>
    </xf>
    <xf numFmtId="0" fontId="35" fillId="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18" fillId="0" borderId="17" xfId="0" applyNumberFormat="1" applyFont="1" applyFill="1" applyBorder="1" applyAlignment="1" applyProtection="1">
      <alignment horizontal="center"/>
      <protection locked="0"/>
    </xf>
    <xf numFmtId="0" fontId="35" fillId="0" borderId="17" xfId="0" applyNumberFormat="1" applyFont="1" applyFill="1" applyBorder="1" applyAlignment="1" applyProtection="1">
      <alignment horizontal="left" vertical="center" wrapText="1"/>
      <protection locked="0"/>
    </xf>
    <xf numFmtId="0" fontId="18" fillId="0" borderId="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protection locked="0"/>
    </xf>
    <xf numFmtId="0" fontId="35" fillId="0" borderId="18" xfId="0" applyNumberFormat="1" applyFont="1" applyFill="1" applyBorder="1" applyAlignment="1" applyProtection="1">
      <alignment horizontal="left" vertical="center" wrapText="1"/>
      <protection locked="0"/>
    </xf>
    <xf numFmtId="0" fontId="7" fillId="0" borderId="0" xfId="0" applyFont="1" applyFill="1" applyBorder="1" applyAlignment="1"/>
    <xf numFmtId="0" fontId="33" fillId="0" borderId="0" xfId="0" applyFont="1" applyBorder="1"/>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Protection="1">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21" fillId="0" borderId="0" xfId="0" applyFont="1" applyFill="1" applyBorder="1"/>
    <xf numFmtId="0" fontId="32"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3" fillId="0" borderId="0" xfId="0" applyFont="1" applyFill="1" applyBorder="1" applyAlignment="1"/>
    <xf numFmtId="2" fontId="37" fillId="0" borderId="0" xfId="0" applyNumberFormat="1" applyFont="1" applyFill="1" applyBorder="1" applyAlignment="1">
      <alignment horizontal="left" vertical="center"/>
    </xf>
    <xf numFmtId="0" fontId="0" fillId="0" borderId="0" xfId="0" applyFont="1" applyFill="1" applyBorder="1" applyAlignment="1"/>
    <xf numFmtId="0" fontId="0" fillId="0" borderId="0" xfId="0" applyFont="1" applyFill="1" applyBorder="1" applyAlignment="1">
      <alignment vertical="center"/>
    </xf>
    <xf numFmtId="0" fontId="21" fillId="2" borderId="19" xfId="0" applyFont="1" applyFill="1" applyBorder="1" applyAlignment="1">
      <alignment horizontal="center" vertical="center"/>
    </xf>
    <xf numFmtId="0" fontId="21" fillId="2" borderId="19" xfId="0" applyNumberFormat="1" applyFont="1" applyFill="1" applyBorder="1" applyAlignment="1" applyProtection="1">
      <alignment horizontal="center" vertical="center"/>
      <protection locked="0"/>
    </xf>
    <xf numFmtId="0" fontId="32" fillId="2" borderId="19" xfId="0" applyNumberFormat="1"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37" fillId="2" borderId="19" xfId="0" applyNumberFormat="1" applyFont="1" applyFill="1" applyBorder="1" applyAlignment="1" applyProtection="1">
      <alignment horizontal="left" vertical="center"/>
      <protection locked="0"/>
    </xf>
    <xf numFmtId="0" fontId="7" fillId="3" borderId="0" xfId="0" applyFont="1" applyFill="1" applyBorder="1" applyAlignment="1">
      <alignment horizontal="left"/>
    </xf>
    <xf numFmtId="0" fontId="9" fillId="0" borderId="0" xfId="0" applyFont="1" applyFill="1" applyBorder="1" applyAlignment="1">
      <alignment vertical="center"/>
    </xf>
    <xf numFmtId="0" fontId="11" fillId="0" borderId="0" xfId="0" applyFont="1" applyFill="1" applyAlignment="1">
      <alignment horizontal="left" vertical="center"/>
    </xf>
    <xf numFmtId="0" fontId="1" fillId="0" borderId="0" xfId="0" applyFont="1" applyFill="1"/>
    <xf numFmtId="0" fontId="18" fillId="0" borderId="20" xfId="0" applyNumberFormat="1" applyFont="1" applyFill="1" applyBorder="1" applyAlignment="1" applyProtection="1">
      <alignment horizontal="center"/>
      <protection locked="0"/>
    </xf>
    <xf numFmtId="0" fontId="18" fillId="0" borderId="7" xfId="0" applyFont="1" applyFill="1" applyBorder="1" applyAlignment="1" applyProtection="1">
      <alignment horizontal="center"/>
      <protection locked="0"/>
    </xf>
    <xf numFmtId="0" fontId="41"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5" fillId="0" borderId="21" xfId="0" applyNumberFormat="1" applyFont="1" applyFill="1" applyBorder="1" applyAlignment="1" applyProtection="1">
      <alignment horizontal="left" vertical="center" wrapText="1"/>
      <protection locked="0"/>
    </xf>
    <xf numFmtId="0" fontId="18" fillId="5" borderId="8" xfId="0" applyFont="1" applyFill="1" applyBorder="1" applyAlignment="1">
      <alignment horizontal="center"/>
    </xf>
    <xf numFmtId="0" fontId="18" fillId="5" borderId="8" xfId="0" applyFont="1" applyFill="1" applyBorder="1" applyAlignment="1" applyProtection="1">
      <alignment horizontal="left" wrapText="1"/>
    </xf>
    <xf numFmtId="0" fontId="18" fillId="5" borderId="8" xfId="0" applyFont="1" applyFill="1" applyBorder="1" applyAlignment="1" applyProtection="1">
      <alignment horizontal="center" vertical="center"/>
      <protection locked="0"/>
    </xf>
    <xf numFmtId="0" fontId="35" fillId="5" borderId="8" xfId="0" applyNumberFormat="1" applyFont="1" applyFill="1" applyBorder="1" applyAlignment="1" applyProtection="1">
      <alignment horizontal="left" vertical="center" wrapText="1"/>
      <protection locked="0"/>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2" borderId="6" xfId="0" applyNumberFormat="1" applyFont="1" applyFill="1" applyBorder="1" applyAlignment="1" applyProtection="1">
      <alignment horizontal="left" vertical="center"/>
      <protection locked="0"/>
    </xf>
    <xf numFmtId="0" fontId="42" fillId="2" borderId="6" xfId="0" applyNumberFormat="1" applyFont="1" applyFill="1" applyBorder="1" applyAlignment="1" applyProtection="1">
      <alignment horizontal="left" vertical="center"/>
      <protection locked="0"/>
    </xf>
    <xf numFmtId="0" fontId="8" fillId="0" borderId="15" xfId="0" applyFont="1" applyBorder="1" applyProtection="1">
      <protection locked="0"/>
    </xf>
    <xf numFmtId="0" fontId="18" fillId="0" borderId="0" xfId="0" applyFont="1" applyAlignment="1">
      <alignment horizontal="center"/>
    </xf>
    <xf numFmtId="0" fontId="18" fillId="0" borderId="0" xfId="0" applyFont="1" applyAlignment="1">
      <alignment horizontal="center" wrapText="1"/>
    </xf>
    <xf numFmtId="0" fontId="19" fillId="0" borderId="0" xfId="0" applyFont="1" applyAlignment="1">
      <alignment horizontal="left"/>
    </xf>
    <xf numFmtId="0" fontId="18" fillId="0" borderId="0" xfId="0" applyFont="1" applyAlignment="1">
      <alignment horizontal="center" vertical="center"/>
    </xf>
    <xf numFmtId="0" fontId="28" fillId="0" borderId="0" xfId="0" applyFont="1" applyAlignment="1"/>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2" xfId="0" applyFont="1" applyFill="1" applyBorder="1" applyAlignment="1">
      <alignment horizontal="center" wrapText="1"/>
    </xf>
    <xf numFmtId="0" fontId="41" fillId="0" borderId="0" xfId="0" applyNumberFormat="1" applyFont="1" applyFill="1" applyBorder="1" applyAlignment="1">
      <alignment horizontal="center" vertical="top" wrapText="1"/>
    </xf>
    <xf numFmtId="0" fontId="35" fillId="0" borderId="16" xfId="0" applyNumberFormat="1" applyFont="1" applyFill="1" applyBorder="1" applyAlignment="1" applyProtection="1">
      <alignment horizontal="left" vertical="center" wrapText="1"/>
      <protection locked="0"/>
    </xf>
    <xf numFmtId="0" fontId="32" fillId="0" borderId="16" xfId="0" applyNumberFormat="1" applyFont="1" applyFill="1" applyBorder="1" applyAlignment="1" applyProtection="1">
      <alignment horizontal="center" vertical="center"/>
      <protection locked="0"/>
    </xf>
    <xf numFmtId="0" fontId="44" fillId="2" borderId="19"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9" fillId="0" borderId="0" xfId="0" applyFont="1" applyFill="1" applyAlignment="1">
      <alignment horizontal="left"/>
    </xf>
    <xf numFmtId="0" fontId="9" fillId="0" borderId="0" xfId="0" applyFont="1" applyFill="1"/>
    <xf numFmtId="0" fontId="32" fillId="0" borderId="16" xfId="0" applyNumberFormat="1" applyFont="1" applyFill="1" applyBorder="1" applyAlignment="1" applyProtection="1">
      <alignment horizontal="center"/>
      <protection locked="0"/>
    </xf>
    <xf numFmtId="0" fontId="35" fillId="0" borderId="16"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5" borderId="0" xfId="0" applyFont="1" applyFill="1"/>
    <xf numFmtId="0" fontId="7" fillId="5" borderId="0" xfId="0" applyFont="1" applyFill="1" applyBorder="1" applyAlignment="1">
      <alignment horizontal="left"/>
    </xf>
    <xf numFmtId="0" fontId="9" fillId="5" borderId="0" xfId="0" applyFont="1" applyFill="1" applyBorder="1" applyAlignment="1" applyProtection="1">
      <alignment horizontal="left"/>
      <protection locked="0"/>
    </xf>
    <xf numFmtId="0" fontId="10" fillId="5" borderId="0" xfId="0" applyFont="1" applyFill="1" applyBorder="1"/>
    <xf numFmtId="0" fontId="0" fillId="5" borderId="0" xfId="0" applyFill="1" applyBorder="1"/>
    <xf numFmtId="0" fontId="0" fillId="5" borderId="0" xfId="0" applyFill="1"/>
    <xf numFmtId="0" fontId="0" fillId="5" borderId="15" xfId="0" applyFill="1" applyBorder="1"/>
    <xf numFmtId="0" fontId="19" fillId="5" borderId="15" xfId="0" applyFont="1" applyFill="1" applyBorder="1"/>
    <xf numFmtId="0" fontId="19" fillId="5" borderId="0" xfId="0" applyFont="1" applyFill="1" applyBorder="1"/>
    <xf numFmtId="0" fontId="19" fillId="5" borderId="0" xfId="0" applyFont="1" applyFill="1"/>
    <xf numFmtId="0" fontId="18" fillId="5" borderId="23" xfId="0" applyFont="1" applyFill="1" applyBorder="1" applyAlignment="1">
      <alignment horizontal="center"/>
    </xf>
    <xf numFmtId="0" fontId="18" fillId="5" borderId="0" xfId="0" applyFont="1" applyFill="1" applyBorder="1" applyAlignment="1">
      <alignment horizontal="center"/>
    </xf>
    <xf numFmtId="0" fontId="18" fillId="5" borderId="0" xfId="0" applyFont="1" applyFill="1" applyBorder="1" applyAlignment="1" applyProtection="1">
      <alignment horizontal="center" vertical="center" wrapText="1"/>
      <protection locked="0"/>
    </xf>
    <xf numFmtId="0" fontId="18" fillId="5" borderId="0" xfId="0" applyFont="1" applyFill="1" applyBorder="1" applyAlignment="1" applyProtection="1">
      <alignment horizontal="center" vertical="center"/>
      <protection locked="0"/>
    </xf>
    <xf numFmtId="0" fontId="35" fillId="5" borderId="0" xfId="0" applyNumberFormat="1" applyFont="1" applyFill="1" applyBorder="1" applyAlignment="1" applyProtection="1">
      <alignment horizontal="left" vertical="center" wrapText="1"/>
      <protection locked="0"/>
    </xf>
    <xf numFmtId="0" fontId="21" fillId="5" borderId="0" xfId="0" applyFont="1" applyFill="1" applyBorder="1" applyAlignment="1">
      <alignment horizontal="left"/>
    </xf>
    <xf numFmtId="0" fontId="29" fillId="5" borderId="0" xfId="0" applyFont="1" applyFill="1" applyBorder="1" applyAlignment="1">
      <alignment horizontal="right" wrapText="1"/>
    </xf>
    <xf numFmtId="0" fontId="0" fillId="5" borderId="0" xfId="0" applyFont="1" applyFill="1" applyBorder="1"/>
    <xf numFmtId="0" fontId="0" fillId="5" borderId="0" xfId="0" applyFill="1" applyBorder="1" applyProtection="1">
      <protection locked="0"/>
    </xf>
    <xf numFmtId="0" fontId="0" fillId="5" borderId="0" xfId="0" applyFont="1" applyFill="1" applyBorder="1" applyProtection="1">
      <protection locked="0"/>
    </xf>
    <xf numFmtId="0" fontId="9" fillId="5" borderId="0" xfId="0" applyFont="1" applyFill="1"/>
    <xf numFmtId="0" fontId="9" fillId="5" borderId="0" xfId="0" applyFont="1" applyFill="1" applyBorder="1"/>
    <xf numFmtId="0" fontId="8" fillId="5" borderId="0" xfId="0" applyFont="1" applyFill="1" applyBorder="1" applyAlignment="1" applyProtection="1">
      <protection locked="0"/>
    </xf>
    <xf numFmtId="0" fontId="9" fillId="5" borderId="0" xfId="0" applyFont="1" applyFill="1" applyBorder="1" applyProtection="1">
      <protection locked="0"/>
    </xf>
    <xf numFmtId="0" fontId="8" fillId="5" borderId="0" xfId="0" applyFont="1" applyFill="1" applyBorder="1" applyProtection="1">
      <protection locked="0"/>
    </xf>
    <xf numFmtId="0" fontId="18" fillId="5" borderId="7" xfId="0" applyFont="1" applyFill="1" applyBorder="1" applyAlignment="1">
      <alignment horizontal="center"/>
    </xf>
    <xf numFmtId="0" fontId="18" fillId="5" borderId="7" xfId="0" applyFont="1" applyFill="1" applyBorder="1" applyAlignment="1">
      <alignment horizontal="left" wrapText="1" indent="1"/>
    </xf>
    <xf numFmtId="0" fontId="18" fillId="5" borderId="7" xfId="0" applyNumberFormat="1" applyFont="1" applyFill="1" applyBorder="1" applyAlignment="1" applyProtection="1">
      <alignment horizontal="center"/>
      <protection locked="0"/>
    </xf>
    <xf numFmtId="0" fontId="35" fillId="5" borderId="7" xfId="0" applyNumberFormat="1" applyFont="1" applyFill="1" applyBorder="1" applyAlignment="1" applyProtection="1">
      <alignment horizontal="left" vertical="center" wrapText="1"/>
      <protection locked="0"/>
    </xf>
    <xf numFmtId="0" fontId="18" fillId="5" borderId="9" xfId="0" applyFont="1" applyFill="1" applyBorder="1" applyAlignment="1">
      <alignment horizontal="center"/>
    </xf>
    <xf numFmtId="0" fontId="46" fillId="5" borderId="0" xfId="0" applyFont="1" applyFill="1" applyBorder="1"/>
    <xf numFmtId="0" fontId="19" fillId="5" borderId="0" xfId="0" applyFont="1" applyFill="1" applyBorder="1" applyAlignment="1">
      <alignment horizontal="left"/>
    </xf>
    <xf numFmtId="0" fontId="18" fillId="5" borderId="18" xfId="0" applyNumberFormat="1" applyFont="1" applyFill="1" applyBorder="1" applyAlignment="1" applyProtection="1">
      <alignment horizontal="center"/>
      <protection locked="0"/>
    </xf>
    <xf numFmtId="0" fontId="35" fillId="5" borderId="18" xfId="0" applyNumberFormat="1" applyFont="1" applyFill="1" applyBorder="1" applyAlignment="1" applyProtection="1">
      <alignment horizontal="left" vertical="center" wrapText="1"/>
      <protection locked="0"/>
    </xf>
    <xf numFmtId="0" fontId="18" fillId="5" borderId="7" xfId="0" applyNumberFormat="1" applyFont="1" applyFill="1" applyBorder="1" applyAlignment="1" applyProtection="1">
      <alignment horizontal="center" wrapText="1"/>
    </xf>
    <xf numFmtId="0" fontId="18" fillId="5" borderId="18" xfId="0" applyNumberFormat="1" applyFont="1" applyFill="1" applyBorder="1" applyAlignment="1" applyProtection="1">
      <alignment horizontal="center" wrapText="1"/>
    </xf>
    <xf numFmtId="2" fontId="21" fillId="5" borderId="0" xfId="0" applyNumberFormat="1" applyFont="1" applyFill="1" applyBorder="1" applyAlignment="1">
      <alignment horizontal="center"/>
    </xf>
    <xf numFmtId="0" fontId="32" fillId="5" borderId="0" xfId="0" applyFont="1" applyFill="1" applyBorder="1" applyAlignment="1">
      <alignment horizontal="left"/>
    </xf>
    <xf numFmtId="0" fontId="33" fillId="5" borderId="0" xfId="0" applyFont="1" applyFill="1" applyBorder="1"/>
    <xf numFmtId="2" fontId="18" fillId="5" borderId="0" xfId="0" applyNumberFormat="1" applyFont="1" applyFill="1" applyBorder="1" applyAlignment="1" applyProtection="1">
      <alignment horizontal="center"/>
      <protection locked="0"/>
    </xf>
    <xf numFmtId="0" fontId="33" fillId="5" borderId="0" xfId="0" applyFont="1" applyFill="1" applyBorder="1" applyProtection="1">
      <protection locked="0"/>
    </xf>
    <xf numFmtId="2" fontId="8" fillId="5" borderId="0" xfId="0" applyNumberFormat="1" applyFont="1" applyFill="1" applyBorder="1" applyAlignment="1" applyProtection="1">
      <alignment horizontal="left"/>
      <protection locked="0"/>
    </xf>
    <xf numFmtId="0" fontId="32" fillId="5" borderId="0" xfId="0" applyFont="1" applyFill="1" applyBorder="1" applyAlignment="1" applyProtection="1">
      <alignment horizontal="left"/>
      <protection locked="0"/>
    </xf>
    <xf numFmtId="2" fontId="9" fillId="5" borderId="0" xfId="0" applyNumberFormat="1" applyFont="1" applyFill="1" applyBorder="1" applyAlignment="1" applyProtection="1">
      <alignment horizontal="left"/>
      <protection locked="0"/>
    </xf>
    <xf numFmtId="0" fontId="33" fillId="5" borderId="0" xfId="0" applyFont="1" applyFill="1" applyBorder="1" applyAlignment="1" applyProtection="1">
      <alignment horizontal="left"/>
      <protection locked="0"/>
    </xf>
    <xf numFmtId="2" fontId="9" fillId="5" borderId="0" xfId="0" applyNumberFormat="1" applyFont="1" applyFill="1" applyBorder="1" applyAlignment="1">
      <alignment horizontal="left"/>
    </xf>
    <xf numFmtId="0" fontId="33" fillId="5" borderId="0" xfId="0" applyFont="1" applyFill="1" applyBorder="1" applyAlignment="1">
      <alignment horizontal="left"/>
    </xf>
    <xf numFmtId="0" fontId="18" fillId="5" borderId="20" xfId="0" applyFont="1" applyFill="1" applyBorder="1" applyAlignment="1">
      <alignment horizontal="center"/>
    </xf>
    <xf numFmtId="0" fontId="32" fillId="5" borderId="20" xfId="0" applyNumberFormat="1" applyFont="1" applyFill="1" applyBorder="1" applyAlignment="1" applyProtection="1">
      <alignment horizontal="center"/>
      <protection locked="0"/>
    </xf>
    <xf numFmtId="0" fontId="21" fillId="5" borderId="24" xfId="0" applyFont="1" applyFill="1" applyBorder="1" applyAlignment="1">
      <alignment horizontal="left" wrapText="1"/>
    </xf>
    <xf numFmtId="0" fontId="18" fillId="5" borderId="8" xfId="0" applyNumberFormat="1" applyFont="1" applyFill="1" applyBorder="1" applyAlignment="1" applyProtection="1">
      <alignment horizontal="center"/>
      <protection locked="0"/>
    </xf>
    <xf numFmtId="0" fontId="35" fillId="5" borderId="8" xfId="0" applyNumberFormat="1" applyFont="1" applyFill="1" applyBorder="1" applyAlignment="1" applyProtection="1">
      <alignment horizontal="left" wrapText="1"/>
      <protection locked="0"/>
    </xf>
    <xf numFmtId="0" fontId="21" fillId="5" borderId="24" xfId="0" applyFont="1" applyFill="1" applyBorder="1" applyAlignment="1">
      <alignment wrapText="1"/>
    </xf>
    <xf numFmtId="0" fontId="35" fillId="5" borderId="21" xfId="0" applyNumberFormat="1" applyFont="1" applyFill="1" applyBorder="1" applyAlignment="1" applyProtection="1">
      <alignment horizontal="left" wrapText="1"/>
      <protection locked="0"/>
    </xf>
    <xf numFmtId="2" fontId="18" fillId="5" borderId="0" xfId="0" applyNumberFormat="1" applyFont="1" applyFill="1" applyAlignment="1">
      <alignment horizontal="center"/>
    </xf>
    <xf numFmtId="0" fontId="33" fillId="5" borderId="0" xfId="0" applyFont="1" applyFill="1"/>
    <xf numFmtId="0" fontId="18" fillId="5" borderId="16" xfId="0" applyFont="1" applyFill="1" applyBorder="1" applyAlignment="1">
      <alignment horizontal="center"/>
    </xf>
    <xf numFmtId="2" fontId="18" fillId="5" borderId="0" xfId="0" applyNumberFormat="1" applyFont="1" applyFill="1" applyBorder="1" applyAlignment="1">
      <alignment horizontal="center"/>
    </xf>
    <xf numFmtId="0" fontId="32" fillId="5" borderId="0" xfId="0" applyFont="1" applyFill="1" applyBorder="1" applyAlignment="1"/>
    <xf numFmtId="0" fontId="11" fillId="5" borderId="0" xfId="0" applyFont="1" applyFill="1" applyBorder="1" applyAlignment="1"/>
    <xf numFmtId="0" fontId="21" fillId="2" borderId="25" xfId="0" applyNumberFormat="1" applyFont="1" applyFill="1" applyBorder="1" applyAlignment="1" applyProtection="1">
      <alignment horizontal="center" vertical="center"/>
      <protection locked="0"/>
    </xf>
    <xf numFmtId="0" fontId="18" fillId="5" borderId="26" xfId="0" applyFont="1" applyFill="1" applyBorder="1" applyAlignment="1">
      <alignment horizontal="center"/>
    </xf>
    <xf numFmtId="0" fontId="18" fillId="5" borderId="27" xfId="0" applyFont="1" applyFill="1" applyBorder="1" applyAlignment="1">
      <alignment horizontal="center"/>
    </xf>
    <xf numFmtId="0" fontId="21" fillId="5" borderId="16" xfId="0" applyFont="1" applyFill="1" applyBorder="1" applyAlignment="1">
      <alignment horizontal="left" wrapText="1"/>
    </xf>
    <xf numFmtId="0" fontId="0" fillId="5" borderId="27" xfId="0" applyFill="1" applyBorder="1"/>
    <xf numFmtId="0" fontId="18" fillId="5" borderId="0" xfId="0" applyFont="1" applyFill="1" applyBorder="1" applyAlignment="1">
      <alignment horizontal="center" wrapText="1"/>
    </xf>
    <xf numFmtId="0" fontId="18" fillId="5" borderId="0" xfId="0" applyNumberFormat="1" applyFont="1" applyFill="1" applyBorder="1" applyAlignment="1">
      <alignment horizontal="center" wrapText="1"/>
    </xf>
    <xf numFmtId="0" fontId="30" fillId="5" borderId="0" xfId="0" applyFont="1" applyFill="1" applyBorder="1" applyAlignment="1">
      <alignment horizontal="right"/>
    </xf>
    <xf numFmtId="0" fontId="18" fillId="5" borderId="28" xfId="0" applyFont="1" applyFill="1" applyBorder="1" applyAlignment="1">
      <alignment horizontal="center"/>
    </xf>
    <xf numFmtId="0" fontId="0" fillId="5" borderId="23" xfId="0" applyFill="1" applyBorder="1"/>
    <xf numFmtId="0" fontId="18" fillId="5" borderId="20" xfId="0" applyNumberFormat="1" applyFont="1" applyFill="1" applyBorder="1" applyAlignment="1" applyProtection="1">
      <alignment horizontal="center"/>
    </xf>
    <xf numFmtId="0" fontId="18" fillId="5" borderId="8" xfId="0" applyNumberFormat="1" applyFont="1" applyFill="1" applyBorder="1" applyAlignment="1" applyProtection="1">
      <alignment horizontal="center"/>
    </xf>
    <xf numFmtId="0" fontId="18" fillId="5" borderId="29" xfId="0" applyFont="1" applyFill="1" applyBorder="1" applyAlignment="1">
      <alignment horizontal="center"/>
    </xf>
    <xf numFmtId="0" fontId="18" fillId="5" borderId="30" xfId="0" applyFont="1" applyFill="1" applyBorder="1" applyAlignment="1">
      <alignment horizontal="center"/>
    </xf>
    <xf numFmtId="0" fontId="18" fillId="5" borderId="21" xfId="0" applyFont="1" applyFill="1" applyBorder="1" applyAlignment="1">
      <alignment horizontal="center"/>
    </xf>
    <xf numFmtId="0" fontId="35" fillId="5" borderId="21" xfId="0" applyNumberFormat="1" applyFont="1" applyFill="1" applyBorder="1" applyAlignment="1" applyProtection="1">
      <alignment horizontal="left" vertical="center" wrapText="1"/>
      <protection locked="0"/>
    </xf>
    <xf numFmtId="0" fontId="18" fillId="5" borderId="18" xfId="0" applyFont="1" applyFill="1" applyBorder="1" applyAlignment="1">
      <alignment horizontal="center"/>
    </xf>
    <xf numFmtId="0" fontId="22" fillId="5" borderId="0" xfId="2" applyFont="1" applyFill="1" applyBorder="1" applyAlignment="1">
      <alignment horizontal="left" vertical="center" indent="1"/>
    </xf>
    <xf numFmtId="0" fontId="18" fillId="5" borderId="0" xfId="0" applyFont="1" applyFill="1" applyBorder="1" applyAlignment="1">
      <alignment horizontal="center" vertical="center"/>
    </xf>
    <xf numFmtId="2" fontId="18" fillId="5" borderId="0" xfId="2" applyNumberFormat="1" applyFont="1" applyFill="1" applyBorder="1" applyAlignment="1">
      <alignment horizontal="center"/>
    </xf>
    <xf numFmtId="0" fontId="33" fillId="5" borderId="0" xfId="2" applyFont="1" applyFill="1" applyBorder="1" applyAlignment="1">
      <alignment horizontal="center" vertical="center"/>
    </xf>
    <xf numFmtId="0" fontId="21" fillId="2" borderId="31"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32" fillId="2" borderId="31" xfId="0" applyFont="1" applyFill="1" applyBorder="1" applyAlignment="1" applyProtection="1">
      <alignment horizontal="center" vertical="center"/>
      <protection locked="0"/>
    </xf>
    <xf numFmtId="0" fontId="35" fillId="6" borderId="8" xfId="0" applyNumberFormat="1" applyFont="1" applyFill="1" applyBorder="1" applyAlignment="1" applyProtection="1">
      <alignment horizontal="left" vertical="center" wrapText="1"/>
      <protection locked="0"/>
    </xf>
    <xf numFmtId="0" fontId="18" fillId="5" borderId="32" xfId="0" applyFont="1" applyFill="1" applyBorder="1" applyAlignment="1">
      <alignment horizontal="center"/>
    </xf>
    <xf numFmtId="0" fontId="18" fillId="2" borderId="27" xfId="0" applyFont="1" applyFill="1" applyBorder="1" applyAlignment="1" applyProtection="1">
      <alignment horizontal="center" vertical="center"/>
      <protection locked="0"/>
    </xf>
    <xf numFmtId="0" fontId="29" fillId="5" borderId="0" xfId="0" applyFont="1" applyFill="1" applyBorder="1" applyAlignment="1">
      <alignment horizontal="center" wrapText="1"/>
    </xf>
    <xf numFmtId="0" fontId="0" fillId="5" borderId="33" xfId="0" applyFill="1" applyBorder="1"/>
    <xf numFmtId="0" fontId="21" fillId="0" borderId="34" xfId="0" applyFont="1" applyFill="1" applyBorder="1" applyAlignment="1">
      <alignment horizontal="center" vertical="center"/>
    </xf>
    <xf numFmtId="0" fontId="7" fillId="5" borderId="0" xfId="0" applyFont="1" applyFill="1" applyBorder="1" applyAlignment="1"/>
    <xf numFmtId="2" fontId="37" fillId="5" borderId="0" xfId="0" applyNumberFormat="1" applyFont="1" applyFill="1" applyBorder="1" applyAlignment="1">
      <alignment horizontal="left" vertical="center"/>
    </xf>
    <xf numFmtId="2" fontId="36" fillId="5" borderId="0" xfId="0" applyNumberFormat="1" applyFont="1" applyFill="1" applyBorder="1" applyAlignment="1">
      <alignment horizontal="left" vertical="center"/>
    </xf>
    <xf numFmtId="2" fontId="36" fillId="5" borderId="0" xfId="0" applyNumberFormat="1" applyFont="1" applyFill="1" applyBorder="1" applyAlignment="1" applyProtection="1">
      <alignment horizontal="left" vertical="center"/>
      <protection locked="0"/>
    </xf>
    <xf numFmtId="0" fontId="35" fillId="5" borderId="17" xfId="0" applyNumberFormat="1" applyFont="1" applyFill="1" applyBorder="1" applyAlignment="1" applyProtection="1">
      <alignment horizontal="left" vertical="center" wrapText="1"/>
      <protection locked="0"/>
    </xf>
    <xf numFmtId="2" fontId="36" fillId="5" borderId="9" xfId="0" applyNumberFormat="1" applyFont="1" applyFill="1" applyBorder="1" applyAlignment="1" applyProtection="1">
      <alignment horizontal="left" vertical="center" wrapText="1"/>
      <protection locked="0"/>
    </xf>
    <xf numFmtId="0" fontId="18" fillId="5" borderId="0" xfId="2" applyFont="1" applyFill="1" applyBorder="1" applyAlignment="1">
      <alignment horizontal="center" vertical="center"/>
    </xf>
    <xf numFmtId="2" fontId="36" fillId="5" borderId="0" xfId="2" applyNumberFormat="1" applyFont="1" applyFill="1" applyBorder="1" applyAlignment="1">
      <alignment horizontal="left" vertical="center"/>
    </xf>
    <xf numFmtId="2" fontId="36" fillId="5" borderId="0" xfId="0" applyNumberFormat="1" applyFont="1" applyFill="1" applyAlignment="1">
      <alignment horizontal="left" vertical="center"/>
    </xf>
    <xf numFmtId="0" fontId="18" fillId="5" borderId="0" xfId="0" applyNumberFormat="1" applyFont="1" applyFill="1" applyBorder="1" applyAlignment="1">
      <alignment horizontal="center"/>
    </xf>
    <xf numFmtId="0" fontId="36" fillId="5" borderId="0" xfId="0" applyNumberFormat="1" applyFont="1" applyFill="1" applyBorder="1" applyAlignment="1">
      <alignment horizontal="left" vertical="center"/>
    </xf>
    <xf numFmtId="0" fontId="21" fillId="5" borderId="0" xfId="0" applyNumberFormat="1" applyFont="1" applyFill="1" applyBorder="1" applyAlignment="1">
      <alignment horizontal="center"/>
    </xf>
    <xf numFmtId="0" fontId="37" fillId="5" borderId="0" xfId="0" applyNumberFormat="1" applyFont="1" applyFill="1" applyBorder="1" applyAlignment="1">
      <alignment horizontal="left" vertical="center"/>
    </xf>
    <xf numFmtId="0" fontId="18" fillId="5" borderId="7" xfId="0" applyNumberFormat="1" applyFont="1" applyFill="1" applyBorder="1" applyAlignment="1" applyProtection="1">
      <alignment horizontal="center"/>
    </xf>
    <xf numFmtId="0" fontId="0" fillId="5" borderId="0" xfId="0" applyFont="1" applyFill="1" applyBorder="1" applyAlignment="1">
      <alignment vertical="center"/>
    </xf>
    <xf numFmtId="0" fontId="28" fillId="5" borderId="0" xfId="0" applyFont="1" applyFill="1" applyBorder="1" applyAlignment="1">
      <alignment vertical="center"/>
    </xf>
    <xf numFmtId="2" fontId="23" fillId="5" borderId="0" xfId="0" applyNumberFormat="1" applyFont="1" applyFill="1" applyBorder="1" applyAlignment="1" applyProtection="1">
      <alignment horizontal="center"/>
      <protection locked="0"/>
    </xf>
    <xf numFmtId="0" fontId="34" fillId="5" borderId="0" xfId="0" applyFont="1" applyFill="1" applyBorder="1" applyAlignment="1" applyProtection="1">
      <alignment vertical="center"/>
      <protection locked="0"/>
    </xf>
    <xf numFmtId="2" fontId="23" fillId="5" borderId="0" xfId="0" applyNumberFormat="1" applyFont="1" applyFill="1" applyBorder="1" applyAlignment="1">
      <alignment horizontal="center"/>
    </xf>
    <xf numFmtId="0" fontId="34" fillId="5" borderId="0" xfId="0" applyFont="1" applyFill="1" applyBorder="1" applyAlignment="1">
      <alignment vertical="center"/>
    </xf>
    <xf numFmtId="2" fontId="19" fillId="5" borderId="0" xfId="0" applyNumberFormat="1" applyFont="1" applyFill="1" applyBorder="1" applyAlignment="1">
      <alignment horizontal="center"/>
    </xf>
    <xf numFmtId="2" fontId="28" fillId="5" borderId="0" xfId="0" applyNumberFormat="1" applyFont="1" applyFill="1" applyBorder="1" applyAlignment="1">
      <alignment horizontal="center"/>
    </xf>
    <xf numFmtId="0" fontId="33" fillId="5" borderId="0" xfId="0" applyFont="1" applyFill="1" applyBorder="1" applyAlignment="1">
      <alignment vertical="center"/>
    </xf>
    <xf numFmtId="0" fontId="18" fillId="5" borderId="17" xfId="0" applyNumberFormat="1" applyFont="1" applyFill="1" applyBorder="1" applyAlignment="1" applyProtection="1">
      <alignment horizontal="center"/>
      <protection locked="0"/>
    </xf>
    <xf numFmtId="0" fontId="21" fillId="5" borderId="7" xfId="0" applyFont="1" applyFill="1" applyBorder="1" applyAlignment="1">
      <alignment horizontal="left" wrapText="1"/>
    </xf>
    <xf numFmtId="0" fontId="0" fillId="5" borderId="0" xfId="0" applyFont="1" applyFill="1" applyAlignment="1">
      <alignment wrapText="1"/>
    </xf>
    <xf numFmtId="0" fontId="18" fillId="5" borderId="17" xfId="0" applyNumberFormat="1" applyFont="1" applyFill="1" applyBorder="1" applyAlignment="1" applyProtection="1">
      <alignment horizontal="center"/>
    </xf>
    <xf numFmtId="0" fontId="18" fillId="5" borderId="35" xfId="0" applyNumberFormat="1" applyFont="1" applyFill="1" applyBorder="1" applyAlignment="1" applyProtection="1">
      <alignment horizontal="center"/>
    </xf>
    <xf numFmtId="0" fontId="18" fillId="5" borderId="18" xfId="0" applyNumberFormat="1" applyFont="1" applyFill="1" applyBorder="1" applyAlignment="1" applyProtection="1">
      <alignment horizontal="center"/>
    </xf>
    <xf numFmtId="0" fontId="28" fillId="5" borderId="0" xfId="0" applyFont="1" applyFill="1" applyBorder="1"/>
    <xf numFmtId="0" fontId="28" fillId="5" borderId="0" xfId="0" applyFont="1" applyFill="1"/>
    <xf numFmtId="0" fontId="13" fillId="5" borderId="0" xfId="0" applyFont="1" applyFill="1"/>
    <xf numFmtId="0" fontId="49" fillId="5" borderId="0" xfId="0" applyFont="1" applyFill="1"/>
    <xf numFmtId="0" fontId="49" fillId="5" borderId="0" xfId="0" applyFont="1" applyFill="1" applyBorder="1" applyAlignment="1" applyProtection="1">
      <protection locked="0"/>
    </xf>
    <xf numFmtId="0" fontId="49" fillId="5" borderId="0" xfId="0" applyFont="1" applyFill="1" applyBorder="1"/>
    <xf numFmtId="0" fontId="50" fillId="5" borderId="0" xfId="0" applyFont="1" applyFill="1" applyBorder="1" applyAlignment="1">
      <alignment horizontal="right"/>
    </xf>
    <xf numFmtId="0" fontId="50" fillId="5" borderId="0" xfId="0" applyFont="1" applyFill="1" applyBorder="1" applyAlignment="1"/>
    <xf numFmtId="0" fontId="49" fillId="5" borderId="0" xfId="0" applyFont="1" applyFill="1" applyBorder="1" applyAlignment="1" applyProtection="1">
      <alignment horizontal="left"/>
      <protection locked="0"/>
    </xf>
    <xf numFmtId="0" fontId="51" fillId="5" borderId="0" xfId="0" applyFont="1" applyFill="1" applyBorder="1" applyAlignment="1">
      <alignment horizontal="left"/>
    </xf>
    <xf numFmtId="0" fontId="52" fillId="5" borderId="0" xfId="0" applyFont="1" applyFill="1" applyBorder="1" applyAlignment="1">
      <alignment horizontal="left"/>
    </xf>
    <xf numFmtId="0" fontId="13" fillId="5" borderId="0" xfId="0" applyFont="1" applyFill="1" applyBorder="1" applyAlignment="1">
      <alignment horizontal="left"/>
    </xf>
    <xf numFmtId="0" fontId="41" fillId="0" borderId="0" xfId="0" applyFont="1" applyFill="1" applyAlignment="1">
      <alignment vertical="top" wrapText="1"/>
    </xf>
    <xf numFmtId="0" fontId="21" fillId="5" borderId="32" xfId="0" applyFont="1" applyFill="1" applyBorder="1" applyAlignment="1">
      <alignment horizontal="left" wrapText="1"/>
    </xf>
    <xf numFmtId="0" fontId="11" fillId="5" borderId="0" xfId="0" applyNumberFormat="1" applyFont="1" applyFill="1" applyBorder="1" applyAlignment="1"/>
    <xf numFmtId="0" fontId="18" fillId="5" borderId="0" xfId="0" applyFont="1" applyFill="1" applyProtection="1">
      <protection locked="0"/>
    </xf>
    <xf numFmtId="0" fontId="20" fillId="5" borderId="0" xfId="4" applyFont="1" applyFill="1" applyBorder="1" applyAlignment="1" applyProtection="1">
      <alignment horizontal="center"/>
      <protection locked="0"/>
    </xf>
    <xf numFmtId="0" fontId="20" fillId="5" borderId="0" xfId="4" applyFont="1" applyFill="1" applyBorder="1" applyAlignment="1" applyProtection="1">
      <alignment horizontal="right" wrapText="1"/>
      <protection locked="0"/>
    </xf>
    <xf numFmtId="0" fontId="18" fillId="5" borderId="0" xfId="0" applyFont="1" applyFill="1" applyAlignment="1">
      <alignment horizontal="center"/>
    </xf>
    <xf numFmtId="0" fontId="53" fillId="5" borderId="0" xfId="0" applyFont="1" applyFill="1"/>
    <xf numFmtId="0" fontId="41" fillId="5" borderId="0" xfId="0" applyFont="1" applyFill="1" applyAlignment="1">
      <alignment horizontal="center"/>
    </xf>
    <xf numFmtId="0" fontId="28" fillId="5" borderId="0" xfId="0" applyFont="1" applyFill="1" applyAlignment="1">
      <alignment horizontal="left"/>
    </xf>
    <xf numFmtId="0" fontId="21" fillId="5" borderId="0" xfId="0" applyFont="1" applyFill="1" applyProtection="1">
      <protection locked="0"/>
    </xf>
    <xf numFmtId="0" fontId="20" fillId="5" borderId="36" xfId="7" applyFont="1" applyFill="1" applyBorder="1" applyAlignment="1" applyProtection="1">
      <alignment horizontal="center"/>
      <protection locked="0"/>
    </xf>
    <xf numFmtId="0" fontId="20" fillId="5" borderId="0" xfId="7" applyFont="1" applyFill="1" applyBorder="1" applyAlignment="1" applyProtection="1">
      <alignment horizontal="center"/>
      <protection locked="0"/>
    </xf>
    <xf numFmtId="0" fontId="20" fillId="5" borderId="37" xfId="7" applyFont="1" applyFill="1" applyBorder="1" applyAlignment="1" applyProtection="1">
      <alignment horizontal="right" wrapText="1"/>
      <protection locked="0"/>
    </xf>
    <xf numFmtId="0" fontId="20" fillId="5" borderId="38" xfId="7" applyFont="1" applyFill="1" applyBorder="1" applyAlignment="1" applyProtection="1">
      <alignment horizontal="right" wrapText="1"/>
      <protection locked="0"/>
    </xf>
    <xf numFmtId="0" fontId="9" fillId="5" borderId="0" xfId="0" applyFont="1" applyFill="1" applyBorder="1" applyAlignment="1" applyProtection="1">
      <protection locked="0"/>
    </xf>
    <xf numFmtId="0" fontId="18" fillId="5" borderId="7" xfId="0" applyFont="1" applyFill="1" applyBorder="1" applyAlignment="1" applyProtection="1">
      <alignment horizontal="center"/>
    </xf>
    <xf numFmtId="0" fontId="21" fillId="5" borderId="0" xfId="0" applyFont="1" applyFill="1" applyBorder="1" applyAlignment="1">
      <alignment horizontal="left" wrapText="1"/>
    </xf>
    <xf numFmtId="0" fontId="18" fillId="5" borderId="0" xfId="0" applyNumberFormat="1" applyFont="1" applyFill="1" applyBorder="1" applyAlignment="1" applyProtection="1">
      <alignment horizontal="center"/>
      <protection locked="0"/>
    </xf>
    <xf numFmtId="0" fontId="18" fillId="5" borderId="0" xfId="0" applyNumberFormat="1" applyFont="1" applyFill="1" applyBorder="1" applyAlignment="1" applyProtection="1">
      <alignment horizontal="center" wrapText="1"/>
    </xf>
    <xf numFmtId="0" fontId="21" fillId="2" borderId="0" xfId="0" applyFont="1" applyFill="1" applyBorder="1" applyAlignment="1">
      <alignment horizontal="center" vertical="center"/>
    </xf>
    <xf numFmtId="0" fontId="21" fillId="2" borderId="0" xfId="0" applyNumberFormat="1" applyFont="1" applyFill="1" applyBorder="1" applyAlignment="1" applyProtection="1">
      <alignment horizontal="center" vertical="center"/>
      <protection locked="0"/>
    </xf>
    <xf numFmtId="0" fontId="32" fillId="2" borderId="0" xfId="0" applyNumberFormat="1" applyFont="1" applyFill="1" applyBorder="1" applyAlignment="1" applyProtection="1">
      <alignment horizontal="center" vertical="center"/>
      <protection locked="0"/>
    </xf>
    <xf numFmtId="0" fontId="18" fillId="5" borderId="0" xfId="0" applyNumberFormat="1" applyFont="1" applyFill="1" applyBorder="1" applyAlignment="1" applyProtection="1">
      <alignment horizontal="center"/>
    </xf>
    <xf numFmtId="0" fontId="47" fillId="5" borderId="0" xfId="0" applyFont="1" applyFill="1" applyBorder="1" applyAlignment="1">
      <alignment horizontal="right"/>
    </xf>
    <xf numFmtId="0" fontId="35" fillId="5" borderId="0" xfId="0" applyNumberFormat="1" applyFont="1" applyFill="1" applyBorder="1" applyAlignment="1" applyProtection="1">
      <alignment horizontal="left" wrapText="1"/>
      <protection locked="0"/>
    </xf>
    <xf numFmtId="0" fontId="35" fillId="5" borderId="0" xfId="0" applyNumberFormat="1" applyFont="1" applyFill="1" applyBorder="1" applyAlignment="1" applyProtection="1">
      <alignment horizontal="left"/>
      <protection locked="0"/>
    </xf>
    <xf numFmtId="0" fontId="18" fillId="5" borderId="0" xfId="0" applyFont="1" applyFill="1" applyBorder="1" applyAlignment="1" applyProtection="1">
      <alignment horizontal="center" vertical="center"/>
    </xf>
    <xf numFmtId="0" fontId="43" fillId="5" borderId="0" xfId="0" applyFont="1" applyFill="1" applyBorder="1" applyAlignment="1">
      <alignment horizontal="right"/>
    </xf>
    <xf numFmtId="0" fontId="32" fillId="5" borderId="0" xfId="0" applyNumberFormat="1" applyFont="1" applyFill="1" applyBorder="1" applyAlignment="1" applyProtection="1">
      <alignment horizontal="center"/>
      <protection locked="0"/>
    </xf>
    <xf numFmtId="0" fontId="13" fillId="5" borderId="15" xfId="0" applyFont="1" applyFill="1" applyBorder="1" applyAlignment="1"/>
    <xf numFmtId="0" fontId="18" fillId="5" borderId="37" xfId="5" applyFont="1" applyFill="1" applyBorder="1" applyAlignment="1" applyProtection="1">
      <alignment horizontal="right" wrapText="1"/>
      <protection locked="0"/>
    </xf>
    <xf numFmtId="0" fontId="18" fillId="5" borderId="38" xfId="7" applyFont="1" applyFill="1" applyBorder="1" applyAlignment="1" applyProtection="1">
      <alignment horizontal="right" wrapText="1"/>
      <protection locked="0"/>
    </xf>
    <xf numFmtId="0" fontId="18" fillId="5" borderId="27" xfId="0" applyFont="1" applyFill="1" applyBorder="1" applyAlignment="1" applyProtection="1">
      <alignment horizontal="center"/>
    </xf>
    <xf numFmtId="0" fontId="18" fillId="2" borderId="39" xfId="0" applyFont="1" applyFill="1" applyBorder="1" applyAlignment="1" applyProtection="1">
      <alignment horizontal="center"/>
    </xf>
    <xf numFmtId="0" fontId="18" fillId="2" borderId="27" xfId="0" applyFont="1" applyFill="1" applyBorder="1" applyAlignment="1">
      <alignment horizontal="center"/>
    </xf>
    <xf numFmtId="0" fontId="18" fillId="2" borderId="27" xfId="0" applyFont="1" applyFill="1" applyBorder="1" applyAlignment="1" applyProtection="1">
      <alignment horizontal="center"/>
      <protection locked="0"/>
    </xf>
    <xf numFmtId="0" fontId="18" fillId="2" borderId="27" xfId="0" applyFont="1" applyFill="1" applyBorder="1" applyAlignment="1" applyProtection="1">
      <alignment horizontal="center"/>
    </xf>
    <xf numFmtId="0" fontId="18" fillId="5" borderId="23" xfId="0" applyFont="1" applyFill="1" applyBorder="1" applyAlignment="1" applyProtection="1">
      <alignment horizontal="center"/>
    </xf>
    <xf numFmtId="0" fontId="0" fillId="5" borderId="0" xfId="0" applyFont="1" applyFill="1" applyBorder="1" applyAlignment="1" applyProtection="1">
      <alignment wrapText="1"/>
      <protection locked="0"/>
    </xf>
    <xf numFmtId="0" fontId="18" fillId="5" borderId="40" xfId="0" applyFont="1" applyFill="1" applyBorder="1" applyAlignment="1">
      <alignment horizontal="center"/>
    </xf>
    <xf numFmtId="0" fontId="18" fillId="5" borderId="41" xfId="0" applyFont="1" applyFill="1" applyBorder="1" applyAlignment="1">
      <alignment horizontal="center"/>
    </xf>
    <xf numFmtId="0" fontId="18" fillId="5" borderId="42" xfId="0" applyFont="1" applyFill="1" applyBorder="1" applyAlignment="1">
      <alignment horizontal="center"/>
    </xf>
    <xf numFmtId="0" fontId="18" fillId="5" borderId="43" xfId="0" applyFont="1" applyFill="1" applyBorder="1" applyAlignment="1">
      <alignment horizontal="center"/>
    </xf>
    <xf numFmtId="0" fontId="18" fillId="5" borderId="44" xfId="0" applyFont="1" applyFill="1" applyBorder="1" applyAlignment="1">
      <alignment horizontal="center"/>
    </xf>
    <xf numFmtId="0" fontId="21" fillId="2" borderId="45" xfId="0" applyFont="1" applyFill="1" applyBorder="1" applyAlignment="1" applyProtection="1">
      <alignment horizontal="center" vertical="center"/>
      <protection locked="0"/>
    </xf>
    <xf numFmtId="0" fontId="37" fillId="2" borderId="45" xfId="0" applyNumberFormat="1" applyFont="1" applyFill="1" applyBorder="1" applyAlignment="1" applyProtection="1">
      <alignment horizontal="left" vertical="center"/>
      <protection locked="0"/>
    </xf>
    <xf numFmtId="0" fontId="37" fillId="2" borderId="35" xfId="0" applyNumberFormat="1" applyFont="1" applyFill="1" applyBorder="1" applyAlignment="1" applyProtection="1">
      <alignment horizontal="left" vertical="center"/>
      <protection locked="0"/>
    </xf>
    <xf numFmtId="0" fontId="44" fillId="2" borderId="45" xfId="0" applyNumberFormat="1" applyFont="1" applyFill="1" applyBorder="1" applyAlignment="1" applyProtection="1">
      <alignment horizontal="left" vertical="center"/>
      <protection locked="0"/>
    </xf>
    <xf numFmtId="0" fontId="0" fillId="5" borderId="46" xfId="0" applyFill="1" applyBorder="1"/>
    <xf numFmtId="0" fontId="18" fillId="5" borderId="46" xfId="0" applyFont="1" applyFill="1" applyBorder="1" applyAlignment="1">
      <alignment horizontal="center" wrapText="1"/>
    </xf>
    <xf numFmtId="0" fontId="18" fillId="5" borderId="47" xfId="0" applyNumberFormat="1" applyFont="1" applyFill="1" applyBorder="1" applyAlignment="1" applyProtection="1">
      <alignment horizontal="center"/>
    </xf>
    <xf numFmtId="0" fontId="0" fillId="5" borderId="0" xfId="0" applyFill="1" applyProtection="1">
      <protection locked="0"/>
    </xf>
    <xf numFmtId="0" fontId="20" fillId="5" borderId="4" xfId="6" applyFont="1" applyFill="1" applyBorder="1" applyAlignment="1" applyProtection="1">
      <alignment horizontal="center"/>
      <protection locked="0"/>
    </xf>
    <xf numFmtId="0" fontId="20" fillId="5" borderId="1" xfId="6" applyFont="1" applyFill="1" applyBorder="1" applyAlignment="1" applyProtection="1">
      <alignment horizontal="right" wrapText="1"/>
      <protection locked="0"/>
    </xf>
    <xf numFmtId="0" fontId="18" fillId="5" borderId="0" xfId="0" applyFont="1" applyFill="1" applyAlignment="1" applyProtection="1">
      <alignment vertical="center"/>
      <protection locked="0"/>
    </xf>
    <xf numFmtId="0" fontId="20" fillId="5" borderId="4" xfId="8" applyFont="1" applyFill="1" applyBorder="1" applyAlignment="1" applyProtection="1">
      <alignment horizontal="center"/>
      <protection locked="0"/>
    </xf>
    <xf numFmtId="0" fontId="20" fillId="5" borderId="37" xfId="8" applyFont="1" applyFill="1" applyBorder="1" applyAlignment="1" applyProtection="1">
      <alignment horizontal="right" wrapText="1"/>
      <protection locked="0"/>
    </xf>
    <xf numFmtId="0" fontId="18" fillId="5" borderId="35" xfId="0" applyNumberFormat="1" applyFont="1" applyFill="1" applyBorder="1" applyAlignment="1" applyProtection="1">
      <alignment horizontal="center" wrapText="1"/>
    </xf>
    <xf numFmtId="0" fontId="0" fillId="5" borderId="8" xfId="0" applyFill="1" applyBorder="1"/>
    <xf numFmtId="0" fontId="55" fillId="5" borderId="8" xfId="0" applyFont="1" applyFill="1" applyBorder="1" applyAlignment="1">
      <alignment horizontal="center" wrapText="1"/>
    </xf>
    <xf numFmtId="0" fontId="18" fillId="5" borderId="8" xfId="0" applyNumberFormat="1" applyFont="1" applyFill="1" applyBorder="1" applyAlignment="1" applyProtection="1">
      <alignment horizontal="center" wrapText="1"/>
    </xf>
    <xf numFmtId="0" fontId="0" fillId="5" borderId="48" xfId="0" applyFont="1" applyFill="1" applyBorder="1" applyAlignment="1" applyProtection="1">
      <alignment wrapText="1"/>
      <protection locked="0"/>
    </xf>
    <xf numFmtId="0" fontId="18" fillId="5" borderId="49" xfId="0" applyFont="1" applyFill="1" applyBorder="1" applyAlignment="1" applyProtection="1">
      <alignment horizontal="center"/>
    </xf>
    <xf numFmtId="0" fontId="18" fillId="5" borderId="18" xfId="0" applyFont="1" applyFill="1" applyBorder="1" applyAlignment="1" applyProtection="1">
      <alignment horizontal="center"/>
    </xf>
    <xf numFmtId="0" fontId="35" fillId="5" borderId="8" xfId="0" applyNumberFormat="1" applyFont="1" applyFill="1" applyBorder="1" applyAlignment="1" applyProtection="1">
      <alignment horizontal="center" wrapText="1"/>
      <protection locked="0"/>
    </xf>
    <xf numFmtId="0" fontId="21" fillId="5" borderId="18" xfId="0" applyFont="1" applyFill="1" applyBorder="1" applyAlignment="1">
      <alignment horizontal="left" wrapText="1"/>
    </xf>
    <xf numFmtId="0" fontId="18" fillId="5" borderId="7" xfId="0" applyFont="1" applyFill="1" applyBorder="1" applyAlignment="1">
      <alignment horizontal="left" wrapText="1" indent="2"/>
    </xf>
    <xf numFmtId="0" fontId="18" fillId="5" borderId="27" xfId="0" applyFont="1" applyFill="1" applyBorder="1" applyAlignment="1" applyProtection="1">
      <alignment horizontal="center" wrapText="1"/>
      <protection locked="0"/>
    </xf>
    <xf numFmtId="0" fontId="35" fillId="5" borderId="27" xfId="0" applyNumberFormat="1" applyFont="1" applyFill="1" applyBorder="1" applyAlignment="1" applyProtection="1">
      <alignment horizontal="left" wrapText="1"/>
      <protection locked="0"/>
    </xf>
    <xf numFmtId="0" fontId="18" fillId="5" borderId="49" xfId="0" applyFont="1" applyFill="1" applyBorder="1" applyAlignment="1" applyProtection="1">
      <alignment horizontal="center" wrapText="1"/>
    </xf>
    <xf numFmtId="0" fontId="35" fillId="5" borderId="50" xfId="0" applyNumberFormat="1" applyFont="1" applyFill="1" applyBorder="1" applyAlignment="1" applyProtection="1">
      <alignment horizontal="left" vertical="center" wrapText="1"/>
      <protection locked="0"/>
    </xf>
    <xf numFmtId="0" fontId="18" fillId="5" borderId="51" xfId="0" applyFont="1" applyFill="1" applyBorder="1" applyAlignment="1" applyProtection="1">
      <alignment horizontal="center"/>
    </xf>
    <xf numFmtId="0" fontId="35" fillId="5" borderId="52" xfId="0" applyNumberFormat="1" applyFont="1" applyFill="1" applyBorder="1" applyAlignment="1" applyProtection="1">
      <alignment horizontal="left" vertical="center" wrapText="1"/>
      <protection locked="0"/>
    </xf>
    <xf numFmtId="0" fontId="56" fillId="5" borderId="27" xfId="0" applyFont="1" applyFill="1" applyBorder="1" applyAlignment="1">
      <alignment horizontal="right" wrapText="1"/>
    </xf>
    <xf numFmtId="0" fontId="56" fillId="5" borderId="23" xfId="0" applyFont="1" applyFill="1" applyBorder="1" applyAlignment="1">
      <alignment horizontal="right" wrapText="1"/>
    </xf>
    <xf numFmtId="0" fontId="56" fillId="5" borderId="27" xfId="0" applyFont="1" applyFill="1" applyBorder="1" applyAlignment="1">
      <alignment horizontal="right" wrapText="1" indent="1"/>
    </xf>
    <xf numFmtId="0" fontId="56" fillId="5" borderId="27" xfId="0" applyFont="1" applyFill="1" applyBorder="1" applyAlignment="1">
      <alignment horizontal="center"/>
    </xf>
    <xf numFmtId="0" fontId="18" fillId="5" borderId="53" xfId="0" applyNumberFormat="1" applyFont="1" applyFill="1" applyBorder="1" applyAlignment="1" applyProtection="1">
      <alignment horizontal="center" wrapText="1"/>
    </xf>
    <xf numFmtId="0" fontId="41" fillId="5" borderId="27" xfId="0" applyFont="1" applyFill="1" applyBorder="1" applyAlignment="1">
      <alignment horizontal="center"/>
    </xf>
    <xf numFmtId="0" fontId="41" fillId="5" borderId="23" xfId="0" applyFont="1" applyFill="1" applyBorder="1" applyAlignment="1">
      <alignment horizontal="center"/>
    </xf>
    <xf numFmtId="0" fontId="35" fillId="5" borderId="53" xfId="0" applyNumberFormat="1" applyFont="1" applyFill="1" applyBorder="1" applyAlignment="1" applyProtection="1">
      <alignment horizontal="left" vertical="center" wrapText="1"/>
      <protection locked="0"/>
    </xf>
    <xf numFmtId="0" fontId="56" fillId="5" borderId="24" xfId="0" applyFont="1" applyFill="1" applyBorder="1" applyAlignment="1">
      <alignment horizontal="right" wrapText="1"/>
    </xf>
    <xf numFmtId="0" fontId="56" fillId="5" borderId="8" xfId="0" applyFont="1" applyFill="1" applyBorder="1" applyAlignment="1">
      <alignment horizontal="center"/>
    </xf>
    <xf numFmtId="0" fontId="56" fillId="5" borderId="23" xfId="0" applyFont="1" applyFill="1" applyBorder="1" applyAlignment="1">
      <alignment horizontal="right"/>
    </xf>
    <xf numFmtId="0" fontId="21" fillId="5" borderId="8" xfId="0" applyFont="1" applyFill="1" applyBorder="1" applyAlignment="1">
      <alignment horizontal="center"/>
    </xf>
    <xf numFmtId="0" fontId="41" fillId="5" borderId="0" xfId="0" applyFont="1" applyFill="1" applyBorder="1" applyAlignment="1">
      <alignment horizontal="center"/>
    </xf>
    <xf numFmtId="0" fontId="56" fillId="5" borderId="0" xfId="0" applyFont="1" applyFill="1" applyBorder="1" applyAlignment="1">
      <alignment horizontal="right" wrapText="1"/>
    </xf>
    <xf numFmtId="0" fontId="18" fillId="5" borderId="7" xfId="0" applyFont="1" applyFill="1" applyBorder="1" applyAlignment="1">
      <alignment horizontal="left" wrapText="1"/>
    </xf>
    <xf numFmtId="0" fontId="18" fillId="5" borderId="7" xfId="0" applyFont="1" applyFill="1" applyBorder="1" applyAlignment="1">
      <alignment horizontal="left" wrapText="1" indent="3"/>
    </xf>
    <xf numFmtId="0" fontId="35" fillId="5" borderId="28" xfId="0" applyNumberFormat="1" applyFont="1" applyFill="1" applyBorder="1" applyAlignment="1" applyProtection="1">
      <alignment horizontal="left" vertical="center" wrapText="1"/>
      <protection locked="0"/>
    </xf>
    <xf numFmtId="0" fontId="21" fillId="4" borderId="0" xfId="0" applyNumberFormat="1" applyFont="1" applyFill="1" applyBorder="1" applyAlignment="1"/>
    <xf numFmtId="0" fontId="18" fillId="0" borderId="0" xfId="0" applyNumberFormat="1" applyFont="1" applyBorder="1" applyAlignment="1" applyProtection="1">
      <protection locked="0"/>
    </xf>
    <xf numFmtId="0" fontId="9" fillId="0" borderId="0" xfId="0" applyNumberFormat="1" applyFont="1" applyBorder="1" applyAlignment="1"/>
    <xf numFmtId="0" fontId="18" fillId="3" borderId="0" xfId="0" applyNumberFormat="1" applyFont="1" applyFill="1" applyAlignment="1"/>
    <xf numFmtId="0" fontId="28" fillId="0" borderId="0" xfId="0" applyNumberFormat="1" applyFont="1" applyAlignment="1"/>
    <xf numFmtId="0" fontId="18" fillId="0" borderId="0" xfId="0" applyNumberFormat="1" applyFont="1" applyFill="1" applyBorder="1" applyAlignment="1"/>
    <xf numFmtId="0" fontId="21" fillId="0" borderId="0" xfId="0" applyNumberFormat="1" applyFont="1" applyAlignment="1">
      <alignment wrapText="1"/>
    </xf>
    <xf numFmtId="0" fontId="18" fillId="3" borderId="0" xfId="0" applyNumberFormat="1" applyFont="1" applyFill="1" applyBorder="1" applyAlignment="1"/>
    <xf numFmtId="0" fontId="18" fillId="0" borderId="0" xfId="0" applyNumberFormat="1" applyFont="1" applyAlignment="1"/>
    <xf numFmtId="0" fontId="35" fillId="0" borderId="20" xfId="0" applyNumberFormat="1" applyFont="1" applyFill="1" applyBorder="1" applyAlignment="1" applyProtection="1">
      <alignment vertical="center" wrapText="1"/>
      <protection locked="0"/>
    </xf>
    <xf numFmtId="0" fontId="35" fillId="0" borderId="8" xfId="0" applyNumberFormat="1" applyFont="1" applyFill="1" applyBorder="1" applyAlignment="1" applyProtection="1">
      <alignment vertical="center" wrapText="1"/>
      <protection locked="0"/>
    </xf>
    <xf numFmtId="0" fontId="35" fillId="0" borderId="21" xfId="0" applyNumberFormat="1" applyFont="1" applyFill="1" applyBorder="1" applyAlignment="1" applyProtection="1">
      <alignment vertical="center" wrapText="1"/>
      <protection locked="0"/>
    </xf>
    <xf numFmtId="0" fontId="35" fillId="0" borderId="9" xfId="0" applyNumberFormat="1" applyFont="1" applyFill="1" applyBorder="1" applyAlignment="1" applyProtection="1">
      <alignment vertical="center" wrapText="1"/>
      <protection locked="0"/>
    </xf>
    <xf numFmtId="0" fontId="18" fillId="5" borderId="18" xfId="0" applyFont="1" applyFill="1" applyBorder="1" applyAlignment="1">
      <alignment horizontal="left" wrapText="1"/>
    </xf>
    <xf numFmtId="0" fontId="58" fillId="5" borderId="27" xfId="0" applyFont="1" applyFill="1" applyBorder="1" applyAlignment="1">
      <alignment horizontal="center" wrapText="1"/>
    </xf>
    <xf numFmtId="0" fontId="58" fillId="5" borderId="27" xfId="0" applyFont="1" applyFill="1" applyBorder="1" applyAlignment="1">
      <alignment horizontal="right" wrapText="1"/>
    </xf>
    <xf numFmtId="0" fontId="58" fillId="5" borderId="27" xfId="0" applyFont="1" applyFill="1" applyBorder="1" applyAlignment="1">
      <alignment horizontal="center"/>
    </xf>
    <xf numFmtId="0" fontId="58" fillId="5" borderId="54" xfId="0" applyFont="1" applyFill="1" applyBorder="1" applyAlignment="1">
      <alignment horizontal="right" wrapText="1"/>
    </xf>
    <xf numFmtId="0" fontId="18" fillId="5" borderId="54" xfId="0" applyFont="1" applyFill="1" applyBorder="1" applyAlignment="1">
      <alignment horizontal="center"/>
    </xf>
    <xf numFmtId="0" fontId="18" fillId="5" borderId="54" xfId="0" applyFont="1" applyFill="1" applyBorder="1" applyAlignment="1" applyProtection="1">
      <alignment horizontal="center"/>
    </xf>
    <xf numFmtId="0" fontId="58" fillId="5" borderId="46" xfId="0" applyFont="1" applyFill="1" applyBorder="1" applyAlignment="1">
      <alignment horizontal="center" wrapText="1"/>
    </xf>
    <xf numFmtId="0" fontId="58" fillId="5" borderId="46" xfId="0" applyFont="1" applyFill="1" applyBorder="1" applyAlignment="1">
      <alignment horizontal="right"/>
    </xf>
    <xf numFmtId="0" fontId="41" fillId="5" borderId="55" xfId="0" applyFont="1" applyFill="1" applyBorder="1" applyAlignment="1">
      <alignment horizontal="center"/>
    </xf>
    <xf numFmtId="0" fontId="58" fillId="5" borderId="8" xfId="0" applyFont="1" applyFill="1" applyBorder="1" applyAlignment="1">
      <alignment horizontal="center" wrapText="1"/>
    </xf>
    <xf numFmtId="0" fontId="58" fillId="5" borderId="7" xfId="0" applyFont="1" applyFill="1" applyBorder="1" applyAlignment="1">
      <alignment horizontal="right" wrapText="1"/>
    </xf>
    <xf numFmtId="0" fontId="59" fillId="5" borderId="8" xfId="0" applyFont="1" applyFill="1" applyBorder="1" applyAlignment="1">
      <alignment horizontal="center"/>
    </xf>
    <xf numFmtId="0" fontId="41" fillId="5" borderId="56" xfId="0" applyFont="1" applyFill="1" applyBorder="1" applyAlignment="1">
      <alignment horizontal="center"/>
    </xf>
    <xf numFmtId="0" fontId="18" fillId="5" borderId="0" xfId="4" applyFont="1" applyFill="1" applyBorder="1" applyAlignment="1" applyProtection="1">
      <alignment horizontal="right" wrapText="1"/>
      <protection locked="0"/>
    </xf>
    <xf numFmtId="0" fontId="60" fillId="0" borderId="0" xfId="0" applyFont="1"/>
    <xf numFmtId="0" fontId="60" fillId="0" borderId="0" xfId="0" applyFont="1" applyFill="1" applyBorder="1" applyProtection="1">
      <protection locked="0"/>
    </xf>
    <xf numFmtId="0" fontId="60" fillId="0" borderId="0" xfId="0" applyFont="1" applyFill="1" applyBorder="1" applyAlignment="1" applyProtection="1">
      <alignment horizontal="center" vertical="center"/>
      <protection locked="0"/>
    </xf>
    <xf numFmtId="0" fontId="18" fillId="5" borderId="18" xfId="0" applyFont="1" applyFill="1" applyBorder="1" applyAlignment="1">
      <alignment horizontal="left" wrapText="1" indent="1"/>
    </xf>
    <xf numFmtId="0" fontId="18" fillId="5" borderId="18" xfId="0" applyFont="1" applyFill="1" applyBorder="1" applyAlignment="1">
      <alignment horizontal="right" wrapText="1" indent="1"/>
    </xf>
    <xf numFmtId="0" fontId="61" fillId="5" borderId="0" xfId="0" applyFont="1" applyFill="1"/>
    <xf numFmtId="0" fontId="62" fillId="5" borderId="0" xfId="0" applyFont="1" applyFill="1"/>
    <xf numFmtId="0" fontId="62" fillId="5" borderId="0" xfId="0" applyFont="1" applyFill="1" applyAlignment="1"/>
    <xf numFmtId="0" fontId="63" fillId="5" borderId="0" xfId="0" applyFont="1" applyFill="1"/>
    <xf numFmtId="0" fontId="64" fillId="5" borderId="0" xfId="0" applyFont="1" applyFill="1" applyBorder="1"/>
    <xf numFmtId="0" fontId="62" fillId="5" borderId="0" xfId="0" applyFont="1" applyFill="1" applyBorder="1"/>
    <xf numFmtId="0" fontId="61" fillId="5" borderId="15" xfId="0" applyFont="1" applyFill="1" applyBorder="1" applyAlignment="1"/>
    <xf numFmtId="0" fontId="58" fillId="5" borderId="18" xfId="0" applyFont="1" applyFill="1" applyBorder="1" applyAlignment="1">
      <alignment horizontal="right" wrapText="1"/>
    </xf>
    <xf numFmtId="0" fontId="59" fillId="5" borderId="7" xfId="0" applyFont="1" applyFill="1" applyBorder="1" applyAlignment="1">
      <alignment horizontal="right" wrapText="1"/>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65" fillId="0" borderId="0" xfId="0" applyFont="1" applyFill="1" applyBorder="1" applyAlignment="1">
      <alignment horizontal="center"/>
    </xf>
    <xf numFmtId="0" fontId="65" fillId="0" borderId="0" xfId="0" applyNumberFormat="1" applyFont="1" applyFill="1" applyBorder="1" applyAlignment="1" applyProtection="1">
      <protection locked="0"/>
    </xf>
    <xf numFmtId="0" fontId="66"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6" fillId="0" borderId="0" xfId="0" applyNumberFormat="1" applyFont="1" applyFill="1" applyBorder="1" applyAlignment="1" applyProtection="1">
      <alignment horizontal="left" vertical="center"/>
      <protection locked="0"/>
    </xf>
    <xf numFmtId="0" fontId="67" fillId="0" borderId="0" xfId="0" applyFont="1"/>
    <xf numFmtId="0" fontId="21" fillId="5" borderId="19" xfId="0" applyNumberFormat="1" applyFont="1" applyFill="1" applyBorder="1" applyAlignment="1" applyProtection="1">
      <alignment horizontal="center" vertical="center"/>
      <protection locked="0"/>
    </xf>
    <xf numFmtId="0" fontId="18" fillId="0" borderId="27" xfId="0" applyFont="1" applyFill="1" applyBorder="1" applyAlignment="1">
      <alignment wrapText="1"/>
    </xf>
    <xf numFmtId="0" fontId="65" fillId="5" borderId="0" xfId="0" applyFont="1" applyFill="1" applyProtection="1">
      <protection locked="0"/>
    </xf>
    <xf numFmtId="0" fontId="65" fillId="5" borderId="0" xfId="5" applyFont="1" applyFill="1" applyBorder="1" applyAlignment="1" applyProtection="1">
      <alignment horizontal="right" wrapText="1"/>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center" vertical="center"/>
      <protection locked="0"/>
    </xf>
    <xf numFmtId="0" fontId="65" fillId="5" borderId="0" xfId="0" applyFont="1" applyFill="1" applyBorder="1" applyAlignment="1">
      <alignment horizontal="center"/>
    </xf>
    <xf numFmtId="0" fontId="65" fillId="5" borderId="0" xfId="0" applyFont="1" applyFill="1" applyBorder="1" applyAlignment="1">
      <alignment horizontal="left" vertical="center" wrapText="1"/>
    </xf>
    <xf numFmtId="0" fontId="65" fillId="5" borderId="0" xfId="0" applyNumberFormat="1" applyFont="1" applyFill="1" applyBorder="1" applyAlignment="1" applyProtection="1">
      <alignment horizontal="center"/>
      <protection locked="0"/>
    </xf>
    <xf numFmtId="0" fontId="66" fillId="5" borderId="0" xfId="0" applyNumberFormat="1" applyFont="1" applyFill="1" applyBorder="1" applyAlignment="1" applyProtection="1">
      <alignment horizontal="left" vertical="center" wrapText="1"/>
      <protection locked="0"/>
    </xf>
    <xf numFmtId="0" fontId="66" fillId="5" borderId="0" xfId="0" applyNumberFormat="1" applyFont="1" applyFill="1" applyBorder="1" applyAlignment="1" applyProtection="1">
      <alignment horizontal="left" vertical="center"/>
      <protection locked="0"/>
    </xf>
    <xf numFmtId="0" fontId="67" fillId="0" borderId="0" xfId="0" applyFont="1" applyFill="1" applyBorder="1"/>
    <xf numFmtId="0" fontId="18" fillId="0" borderId="20" xfId="0" applyFont="1" applyFill="1" applyBorder="1" applyAlignment="1" applyProtection="1">
      <alignment horizontal="center"/>
      <protection locked="0"/>
    </xf>
    <xf numFmtId="0" fontId="18" fillId="5" borderId="8" xfId="0" applyFont="1" applyFill="1" applyBorder="1" applyAlignment="1" applyProtection="1">
      <alignment horizontal="center"/>
      <protection locked="0"/>
    </xf>
    <xf numFmtId="0" fontId="35" fillId="5" borderId="8" xfId="0" applyNumberFormat="1" applyFont="1" applyFill="1" applyBorder="1" applyAlignment="1" applyProtection="1">
      <alignment horizontal="left" vertical="center"/>
      <protection locked="0"/>
    </xf>
    <xf numFmtId="0" fontId="58" fillId="5" borderId="47" xfId="0" applyFont="1" applyFill="1" applyBorder="1" applyAlignment="1">
      <alignment horizontal="right" wrapText="1" indent="1"/>
    </xf>
    <xf numFmtId="0" fontId="18" fillId="5" borderId="47" xfId="0" applyFont="1" applyFill="1" applyBorder="1" applyAlignment="1">
      <alignment horizontal="center"/>
    </xf>
    <xf numFmtId="0" fontId="8" fillId="0" borderId="15" xfId="0" applyFont="1" applyBorder="1" applyAlignment="1" applyProtection="1">
      <alignment horizontal="center"/>
      <protection locked="0"/>
    </xf>
    <xf numFmtId="0" fontId="28" fillId="0" borderId="15" xfId="0" applyFont="1" applyBorder="1" applyAlignment="1" applyProtection="1">
      <alignment wrapText="1"/>
      <protection locked="0"/>
    </xf>
    <xf numFmtId="0" fontId="18" fillId="0" borderId="0" xfId="0" applyFont="1" applyBorder="1" applyAlignment="1" applyProtection="1">
      <protection locked="0"/>
    </xf>
    <xf numFmtId="0" fontId="35"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0" fontId="35" fillId="0" borderId="15" xfId="0" applyFont="1" applyBorder="1" applyAlignment="1" applyProtection="1">
      <alignment horizontal="left" vertical="center" wrapText="1"/>
      <protection locked="0"/>
    </xf>
    <xf numFmtId="0" fontId="18" fillId="0" borderId="15" xfId="0" applyFont="1" applyBorder="1" applyAlignment="1" applyProtection="1">
      <alignment horizontal="center" vertical="center"/>
      <protection locked="0"/>
    </xf>
    <xf numFmtId="0" fontId="18" fillId="0" borderId="15" xfId="0" applyFont="1" applyBorder="1" applyAlignment="1" applyProtection="1">
      <alignment horizontal="center" vertical="center" wrapText="1"/>
      <protection locked="0"/>
    </xf>
    <xf numFmtId="0" fontId="28" fillId="0" borderId="15" xfId="0" applyFont="1" applyBorder="1" applyProtection="1">
      <protection locked="0"/>
    </xf>
    <xf numFmtId="0" fontId="0" fillId="0" borderId="15" xfId="0" applyBorder="1" applyProtection="1">
      <protection locked="0"/>
    </xf>
    <xf numFmtId="0" fontId="18" fillId="5" borderId="46" xfId="0" applyFont="1" applyFill="1" applyBorder="1" applyAlignment="1">
      <alignment horizontal="center"/>
    </xf>
    <xf numFmtId="0" fontId="21" fillId="5" borderId="57" xfId="0" applyFont="1" applyFill="1" applyBorder="1" applyAlignment="1">
      <alignment wrapText="1"/>
    </xf>
    <xf numFmtId="0" fontId="45" fillId="0" borderId="0" xfId="0" applyFont="1" applyAlignment="1">
      <alignment horizontal="center"/>
    </xf>
    <xf numFmtId="0" fontId="69" fillId="0" borderId="0" xfId="0" applyFont="1" applyBorder="1"/>
    <xf numFmtId="0" fontId="6" fillId="0" borderId="0" xfId="0" applyFont="1" applyBorder="1"/>
    <xf numFmtId="0" fontId="9" fillId="0" borderId="0" xfId="0" applyFont="1" applyFill="1" applyBorder="1" applyAlignment="1">
      <alignment horizontal="right" vertical="center"/>
    </xf>
    <xf numFmtId="0" fontId="8" fillId="0" borderId="0" xfId="0" applyFont="1" applyBorder="1" applyAlignment="1">
      <alignment vertical="top"/>
    </xf>
    <xf numFmtId="0" fontId="8" fillId="0" borderId="15" xfId="0" applyFont="1" applyBorder="1"/>
    <xf numFmtId="0" fontId="9" fillId="0" borderId="15" xfId="0" applyFont="1" applyFill="1" applyBorder="1" applyAlignment="1">
      <alignment horizontal="right"/>
    </xf>
    <xf numFmtId="0" fontId="0" fillId="0" borderId="15" xfId="0" applyFill="1" applyBorder="1"/>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12" fillId="0" borderId="0" xfId="0" applyFont="1" applyAlignment="1">
      <alignment horizontal="right" vertical="top" wrapText="1" indent="4"/>
    </xf>
    <xf numFmtId="0" fontId="0" fillId="0" borderId="0" xfId="0" applyFill="1" applyBorder="1" applyAlignment="1">
      <alignment wrapText="1"/>
    </xf>
    <xf numFmtId="0" fontId="12" fillId="0" borderId="0" xfId="0" applyFont="1" applyAlignment="1">
      <alignment horizontal="left" vertical="top" indent="4"/>
    </xf>
    <xf numFmtId="0" fontId="0" fillId="0" borderId="0" xfId="0" applyFont="1" applyBorder="1" applyAlignment="1">
      <alignment horizontal="left" vertical="top" wrapText="1"/>
    </xf>
    <xf numFmtId="0" fontId="11"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27"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1" fillId="0" borderId="0" xfId="0" applyFont="1" applyFill="1" applyAlignment="1">
      <alignment horizontal="right" vertical="top" wrapText="1"/>
    </xf>
    <xf numFmtId="0" fontId="8"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9" fillId="0" borderId="0" xfId="0" applyFont="1" applyFill="1" applyAlignment="1">
      <alignment horizontal="center"/>
    </xf>
    <xf numFmtId="0" fontId="9" fillId="0" borderId="0" xfId="0" applyFont="1" applyFill="1" applyAlignment="1">
      <alignment wrapText="1"/>
    </xf>
    <xf numFmtId="0" fontId="9" fillId="0" borderId="0" xfId="0" applyFont="1" applyFill="1" applyBorder="1" applyAlignment="1"/>
    <xf numFmtId="0" fontId="11" fillId="5" borderId="58" xfId="0" applyFont="1" applyFill="1" applyBorder="1" applyAlignment="1">
      <alignment horizontal="center" vertical="center" wrapText="1"/>
    </xf>
    <xf numFmtId="0" fontId="11" fillId="5" borderId="59" xfId="0" applyFont="1" applyFill="1" applyBorder="1" applyAlignment="1">
      <alignment horizontal="center" vertical="center" wrapText="1"/>
    </xf>
    <xf numFmtId="49" fontId="11" fillId="0" borderId="60" xfId="0" applyNumberFormat="1" applyFont="1" applyFill="1" applyBorder="1" applyAlignment="1">
      <alignment horizontal="right" vertical="top" wrapText="1"/>
    </xf>
    <xf numFmtId="0" fontId="0" fillId="0" borderId="14" xfId="0" applyFill="1" applyBorder="1" applyAlignment="1">
      <alignment vertical="top" wrapText="1"/>
    </xf>
    <xf numFmtId="49" fontId="11" fillId="0" borderId="61" xfId="0" applyNumberFormat="1" applyFont="1" applyFill="1" applyBorder="1" applyAlignment="1">
      <alignment horizontal="right" vertical="top" wrapText="1"/>
    </xf>
    <xf numFmtId="0" fontId="11" fillId="0" borderId="62" xfId="0" applyFont="1" applyFill="1" applyBorder="1" applyAlignment="1">
      <alignment horizontal="right" vertical="top" wrapText="1"/>
    </xf>
    <xf numFmtId="0" fontId="0" fillId="0" borderId="14" xfId="0" applyFill="1" applyBorder="1" applyAlignment="1">
      <alignment horizontal="right" vertical="top" wrapText="1"/>
    </xf>
    <xf numFmtId="0" fontId="11" fillId="0" borderId="60" xfId="0" applyFont="1" applyFill="1" applyBorder="1" applyAlignment="1">
      <alignment horizontal="right" vertical="top" wrapText="1"/>
    </xf>
    <xf numFmtId="0" fontId="11" fillId="0" borderId="0" xfId="0" applyFont="1" applyFill="1" applyAlignment="1">
      <alignment vertical="top"/>
    </xf>
    <xf numFmtId="0" fontId="11" fillId="0" borderId="60" xfId="0" applyFont="1" applyFill="1" applyBorder="1" applyAlignment="1">
      <alignment horizontal="right" vertical="top"/>
    </xf>
    <xf numFmtId="0" fontId="11" fillId="2" borderId="58" xfId="0" applyFont="1" applyFill="1" applyBorder="1" applyAlignment="1">
      <alignment horizontal="center" vertical="center"/>
    </xf>
    <xf numFmtId="0" fontId="11" fillId="2" borderId="59"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0" fillId="0" borderId="64" xfId="0" applyFill="1" applyBorder="1" applyAlignment="1">
      <alignment vertical="top" wrapText="1"/>
    </xf>
    <xf numFmtId="0" fontId="11" fillId="0" borderId="65" xfId="0" applyFont="1" applyFill="1" applyBorder="1" applyAlignment="1">
      <alignment horizontal="right" vertical="top" wrapText="1" readingOrder="2"/>
    </xf>
    <xf numFmtId="0" fontId="28" fillId="0" borderId="22" xfId="0" applyFont="1" applyFill="1" applyBorder="1" applyAlignment="1">
      <alignment horizontal="right" vertical="top" wrapText="1" readingOrder="2"/>
    </xf>
    <xf numFmtId="0" fontId="28" fillId="0" borderId="64" xfId="0" applyFont="1" applyFill="1" applyBorder="1" applyAlignment="1">
      <alignment horizontal="right" wrapText="1" readingOrder="2"/>
    </xf>
    <xf numFmtId="0" fontId="28" fillId="0" borderId="64" xfId="0" applyFont="1" applyFill="1" applyBorder="1" applyAlignment="1">
      <alignment horizontal="right" vertical="top" wrapText="1" readingOrder="2"/>
    </xf>
    <xf numFmtId="0" fontId="0" fillId="0" borderId="22" xfId="0" applyFill="1" applyBorder="1" applyAlignment="1">
      <alignment horizontal="right" vertical="top" wrapText="1" readingOrder="2"/>
    </xf>
    <xf numFmtId="0" fontId="28" fillId="0" borderId="64" xfId="0" applyFont="1" applyFill="1" applyBorder="1" applyAlignment="1">
      <alignment vertical="top" wrapText="1"/>
    </xf>
    <xf numFmtId="0" fontId="28" fillId="0" borderId="64" xfId="0" applyFont="1" applyFill="1" applyBorder="1" applyAlignment="1">
      <alignment horizontal="right" vertical="top" readingOrder="2"/>
    </xf>
    <xf numFmtId="0" fontId="11" fillId="0" borderId="65" xfId="0" applyFont="1" applyFill="1" applyBorder="1" applyAlignment="1">
      <alignment horizontal="right" vertical="top" wrapText="1"/>
    </xf>
    <xf numFmtId="0" fontId="11" fillId="0" borderId="22" xfId="0" applyFont="1" applyFill="1" applyBorder="1" applyAlignment="1">
      <alignment vertical="top" wrapText="1"/>
    </xf>
    <xf numFmtId="0" fontId="11" fillId="0" borderId="22" xfId="0" applyFont="1" applyFill="1" applyBorder="1" applyAlignment="1">
      <alignment horizontal="right" vertical="top" wrapText="1" readingOrder="2"/>
    </xf>
    <xf numFmtId="0" fontId="0" fillId="0" borderId="66" xfId="0" applyFill="1" applyBorder="1" applyAlignment="1" applyProtection="1">
      <alignment vertical="top" wrapText="1"/>
    </xf>
    <xf numFmtId="0" fontId="0" fillId="0" borderId="0" xfId="0" applyFont="1" applyBorder="1" applyAlignment="1"/>
    <xf numFmtId="0" fontId="17" fillId="0" borderId="0" xfId="0" applyFont="1" applyBorder="1" applyAlignment="1">
      <alignment horizontal="left" wrapText="1"/>
    </xf>
    <xf numFmtId="0" fontId="8" fillId="0" borderId="15" xfId="0" applyFont="1" applyFill="1" applyBorder="1" applyAlignment="1" applyProtection="1">
      <protection locked="0"/>
    </xf>
    <xf numFmtId="0" fontId="8" fillId="0" borderId="15" xfId="0" applyFont="1" applyFill="1" applyBorder="1" applyProtection="1">
      <protection locked="0"/>
    </xf>
    <xf numFmtId="0" fontId="7" fillId="3" borderId="0" xfId="0" applyFont="1" applyFill="1" applyBorder="1" applyAlignment="1">
      <alignment horizontal="right"/>
    </xf>
    <xf numFmtId="0" fontId="48" fillId="0" borderId="0" xfId="0" applyFont="1"/>
    <xf numFmtId="0" fontId="21" fillId="5" borderId="31" xfId="0" applyFont="1" applyFill="1" applyBorder="1" applyAlignment="1">
      <alignment horizontal="center" vertical="center"/>
    </xf>
    <xf numFmtId="0" fontId="54" fillId="5" borderId="0" xfId="0" applyFont="1" applyFill="1" applyBorder="1" applyAlignment="1">
      <alignment horizontal="right"/>
    </xf>
    <xf numFmtId="0" fontId="8" fillId="0" borderId="15" xfId="0" applyFont="1" applyBorder="1" applyAlignment="1" applyProtection="1">
      <protection locked="0"/>
    </xf>
    <xf numFmtId="0" fontId="9" fillId="0" borderId="2" xfId="0" applyFont="1" applyBorder="1" applyAlignment="1" applyProtection="1">
      <protection locked="0"/>
    </xf>
    <xf numFmtId="0" fontId="11" fillId="0" borderId="0" xfId="0" applyFont="1" applyBorder="1" applyProtection="1">
      <protection locked="0"/>
    </xf>
    <xf numFmtId="0" fontId="18" fillId="0" borderId="0" xfId="0" applyFont="1" applyFill="1" applyAlignment="1">
      <alignment vertical="top" wrapText="1"/>
    </xf>
    <xf numFmtId="0" fontId="11" fillId="0" borderId="0" xfId="0" applyFont="1" applyFill="1" applyBorder="1" applyAlignment="1">
      <alignment horizontal="right"/>
    </xf>
    <xf numFmtId="0" fontId="21"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7" fillId="7" borderId="0" xfId="0" applyFont="1" applyFill="1" applyBorder="1" applyAlignment="1">
      <alignment horizontal="right"/>
    </xf>
    <xf numFmtId="0" fontId="11" fillId="5" borderId="22" xfId="0" applyFont="1" applyFill="1" applyBorder="1" applyAlignment="1"/>
    <xf numFmtId="0" fontId="18" fillId="0" borderId="42" xfId="0" applyFont="1" applyFill="1" applyBorder="1" applyAlignment="1">
      <alignment horizontal="center"/>
    </xf>
    <xf numFmtId="0" fontId="18" fillId="0" borderId="7" xfId="0" applyFont="1" applyFill="1" applyBorder="1" applyAlignment="1">
      <alignment horizontal="right" indent="2"/>
    </xf>
    <xf numFmtId="0" fontId="18" fillId="0" borderId="67" xfId="0" applyFont="1" applyFill="1" applyBorder="1" applyAlignment="1">
      <alignment horizontal="center"/>
    </xf>
    <xf numFmtId="0" fontId="18" fillId="0" borderId="8" xfId="0" applyFont="1" applyFill="1" applyBorder="1" applyAlignment="1">
      <alignment horizontal="right" wrapText="1" indent="2"/>
    </xf>
    <xf numFmtId="0" fontId="18" fillId="0" borderId="41" xfId="0" applyFont="1" applyFill="1" applyBorder="1" applyAlignment="1">
      <alignment horizontal="center"/>
    </xf>
    <xf numFmtId="0" fontId="18" fillId="0" borderId="56" xfId="0" applyFont="1" applyFill="1" applyBorder="1" applyAlignment="1">
      <alignment horizontal="center"/>
    </xf>
    <xf numFmtId="0" fontId="21" fillId="0" borderId="18" xfId="0" applyFont="1" applyFill="1" applyBorder="1" applyAlignment="1">
      <alignment horizontal="right" wrapText="1"/>
    </xf>
    <xf numFmtId="0" fontId="18" fillId="0" borderId="54" xfId="0" applyFont="1" applyFill="1" applyBorder="1" applyAlignment="1">
      <alignment horizontal="center"/>
    </xf>
    <xf numFmtId="0" fontId="18" fillId="0" borderId="67" xfId="0" applyFont="1" applyFill="1" applyBorder="1" applyAlignment="1">
      <alignment wrapText="1"/>
    </xf>
    <xf numFmtId="0" fontId="18" fillId="0" borderId="27" xfId="0" applyFont="1" applyFill="1" applyBorder="1" applyAlignment="1">
      <alignment horizontal="center"/>
    </xf>
    <xf numFmtId="0" fontId="18" fillId="0" borderId="27" xfId="0" applyFont="1" applyFill="1" applyBorder="1" applyAlignment="1">
      <alignment horizontal="right" wrapText="1"/>
    </xf>
    <xf numFmtId="0" fontId="21" fillId="0" borderId="27" xfId="0" applyFont="1" applyFill="1" applyBorder="1" applyAlignment="1">
      <alignment horizontal="right" wrapText="1"/>
    </xf>
    <xf numFmtId="0" fontId="18" fillId="0" borderId="27" xfId="0" applyFont="1" applyFill="1" applyBorder="1" applyAlignment="1" applyProtection="1">
      <alignment horizontal="right" wrapText="1"/>
    </xf>
    <xf numFmtId="0" fontId="18" fillId="0" borderId="68" xfId="0" applyFont="1" applyFill="1" applyBorder="1" applyAlignment="1">
      <alignment horizontal="center"/>
    </xf>
    <xf numFmtId="0" fontId="18" fillId="0" borderId="68" xfId="0" applyFont="1" applyFill="1" applyBorder="1" applyAlignment="1" applyProtection="1">
      <alignment horizontal="right" wrapText="1"/>
    </xf>
    <xf numFmtId="0" fontId="18" fillId="0" borderId="69" xfId="0" applyFont="1" applyFill="1" applyBorder="1" applyAlignment="1">
      <alignment horizontal="center"/>
    </xf>
    <xf numFmtId="0" fontId="18" fillId="0" borderId="69" xfId="0" applyFont="1" applyFill="1" applyBorder="1" applyAlignment="1" applyProtection="1">
      <alignment horizontal="right" wrapText="1"/>
    </xf>
    <xf numFmtId="0" fontId="18" fillId="0" borderId="70" xfId="0" applyFont="1" applyFill="1" applyBorder="1" applyAlignment="1">
      <alignment horizontal="center"/>
    </xf>
    <xf numFmtId="0" fontId="18" fillId="0" borderId="70" xfId="0" applyFont="1" applyFill="1" applyBorder="1" applyAlignment="1">
      <alignment horizontal="right" wrapText="1" indent="1"/>
    </xf>
    <xf numFmtId="0" fontId="18" fillId="0" borderId="27" xfId="0" applyFont="1" applyFill="1" applyBorder="1" applyAlignment="1">
      <alignment horizontal="right" wrapText="1" indent="1"/>
    </xf>
    <xf numFmtId="0" fontId="21" fillId="0" borderId="27" xfId="0" applyFont="1" applyFill="1" applyBorder="1" applyAlignment="1">
      <alignment wrapText="1"/>
    </xf>
    <xf numFmtId="0" fontId="18" fillId="0" borderId="27" xfId="0" applyFont="1" applyFill="1" applyBorder="1" applyAlignment="1" applyProtection="1">
      <alignment horizontal="right" wrapText="1" indent="2"/>
    </xf>
    <xf numFmtId="0" fontId="18" fillId="0" borderId="27" xfId="0" applyFont="1" applyFill="1" applyBorder="1" applyAlignment="1" applyProtection="1">
      <alignment horizontal="right" wrapText="1" indent="4"/>
    </xf>
    <xf numFmtId="0" fontId="18" fillId="6" borderId="27" xfId="0" applyFont="1" applyFill="1" applyBorder="1" applyAlignment="1">
      <alignment horizontal="center"/>
    </xf>
    <xf numFmtId="0" fontId="18" fillId="6" borderId="27" xfId="0" applyFont="1" applyFill="1" applyBorder="1" applyAlignment="1" applyProtection="1">
      <alignment horizontal="right" wrapText="1" indent="2"/>
    </xf>
    <xf numFmtId="0" fontId="18" fillId="0" borderId="27" xfId="0" applyFont="1" applyFill="1" applyBorder="1" applyAlignment="1">
      <alignment horizontal="right" vertical="center" wrapText="1"/>
    </xf>
    <xf numFmtId="0" fontId="18" fillId="0" borderId="71" xfId="0" applyFont="1" applyFill="1" applyBorder="1" applyAlignment="1">
      <alignment horizontal="center"/>
    </xf>
    <xf numFmtId="0" fontId="18" fillId="0" borderId="71" xfId="0" applyFont="1" applyFill="1" applyBorder="1" applyAlignment="1">
      <alignment horizontal="right" vertical="center" wrapText="1"/>
    </xf>
    <xf numFmtId="0" fontId="22" fillId="0" borderId="0" xfId="2" applyFont="1" applyFill="1" applyBorder="1" applyAlignment="1">
      <alignment horizontal="left" vertical="center" indent="1"/>
    </xf>
    <xf numFmtId="2" fontId="18" fillId="0" borderId="0" xfId="2" applyNumberFormat="1" applyFont="1" applyFill="1" applyBorder="1" applyAlignment="1">
      <alignment horizontal="center"/>
    </xf>
    <xf numFmtId="0" fontId="33" fillId="0" borderId="0" xfId="2" applyFont="1" applyFill="1" applyBorder="1" applyAlignment="1">
      <alignment horizontal="center" vertical="center"/>
    </xf>
    <xf numFmtId="0" fontId="18" fillId="0" borderId="67" xfId="0" applyFont="1" applyFill="1" applyBorder="1" applyAlignment="1">
      <alignment horizontal="right" wrapText="1"/>
    </xf>
    <xf numFmtId="0" fontId="18" fillId="0" borderId="23" xfId="0" applyFont="1" applyFill="1" applyBorder="1" applyAlignment="1">
      <alignment horizontal="center"/>
    </xf>
    <xf numFmtId="0" fontId="18" fillId="0" borderId="23" xfId="0" applyFont="1" applyFill="1" applyBorder="1" applyAlignment="1" applyProtection="1">
      <alignment horizontal="right" wrapText="1"/>
    </xf>
    <xf numFmtId="0" fontId="18" fillId="0" borderId="0" xfId="2" applyFont="1" applyFill="1" applyBorder="1" applyAlignment="1">
      <alignment horizontal="center" vertical="center"/>
    </xf>
    <xf numFmtId="2" fontId="36" fillId="0" borderId="0" xfId="0" applyNumberFormat="1" applyFont="1" applyFill="1" applyAlignment="1">
      <alignment horizontal="left" vertical="center"/>
    </xf>
    <xf numFmtId="0" fontId="52" fillId="0" borderId="0" xfId="0" applyFont="1" applyBorder="1"/>
    <xf numFmtId="0" fontId="10" fillId="0" borderId="0" xfId="0" applyFont="1" applyBorder="1" applyProtection="1">
      <protection locked="0"/>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67" xfId="0" applyFont="1" applyFill="1" applyBorder="1" applyAlignment="1">
      <alignment horizontal="right" wrapText="1" indent="2"/>
    </xf>
    <xf numFmtId="0" fontId="21" fillId="0" borderId="72" xfId="0" applyFont="1" applyFill="1" applyBorder="1" applyAlignment="1">
      <alignment horizontal="right" wrapText="1"/>
    </xf>
    <xf numFmtId="0" fontId="18" fillId="0" borderId="74" xfId="0" applyFont="1" applyFill="1" applyBorder="1" applyAlignment="1">
      <alignment horizontal="center"/>
    </xf>
    <xf numFmtId="0" fontId="18" fillId="0" borderId="74" xfId="0" applyFont="1" applyFill="1" applyBorder="1" applyAlignment="1">
      <alignment wrapText="1"/>
    </xf>
    <xf numFmtId="0" fontId="18" fillId="0" borderId="73" xfId="0" applyFont="1" applyFill="1" applyBorder="1" applyAlignment="1" applyProtection="1">
      <alignment horizontal="right" wrapText="1" indent="4"/>
    </xf>
    <xf numFmtId="0" fontId="18" fillId="0" borderId="69" xfId="0" applyFont="1" applyFill="1" applyBorder="1" applyAlignment="1" applyProtection="1">
      <alignment horizontal="right" wrapText="1" indent="2"/>
    </xf>
    <xf numFmtId="0" fontId="0" fillId="0" borderId="0" xfId="0" applyFont="1" applyFill="1" applyAlignment="1">
      <alignment vertical="center"/>
    </xf>
    <xf numFmtId="0" fontId="19" fillId="5" borderId="0" xfId="0" applyFont="1" applyFill="1" applyAlignment="1">
      <alignment horizontal="left"/>
    </xf>
    <xf numFmtId="0" fontId="0" fillId="0" borderId="22" xfId="0" applyFont="1" applyFill="1" applyBorder="1" applyAlignment="1">
      <alignment horizontal="right" vertical="top" wrapText="1" readingOrder="2"/>
    </xf>
    <xf numFmtId="0" fontId="0" fillId="0" borderId="64" xfId="0" applyFont="1" applyFill="1" applyBorder="1" applyAlignment="1">
      <alignment vertical="top" wrapText="1"/>
    </xf>
    <xf numFmtId="0" fontId="18" fillId="5" borderId="50" xfId="0" applyFont="1" applyFill="1" applyBorder="1" applyAlignment="1" applyProtection="1">
      <alignment horizontal="center"/>
    </xf>
    <xf numFmtId="0" fontId="18" fillId="5" borderId="75" xfId="0" applyFont="1" applyFill="1" applyBorder="1" applyAlignment="1">
      <alignment horizontal="center"/>
    </xf>
    <xf numFmtId="0" fontId="18" fillId="5" borderId="27" xfId="0" applyFont="1" applyFill="1" applyBorder="1" applyAlignment="1" applyProtection="1">
      <alignment horizontal="center"/>
      <protection locked="0"/>
    </xf>
    <xf numFmtId="0" fontId="11" fillId="0" borderId="0" xfId="0" applyFont="1" applyFill="1" applyBorder="1" applyAlignment="1">
      <alignment vertical="center"/>
    </xf>
    <xf numFmtId="0" fontId="18" fillId="2" borderId="32" xfId="0" applyFont="1" applyFill="1" applyBorder="1" applyAlignment="1" applyProtection="1">
      <alignment horizontal="center" vertical="center"/>
    </xf>
    <xf numFmtId="2" fontId="18" fillId="5" borderId="27" xfId="0" applyNumberFormat="1" applyFont="1" applyFill="1" applyBorder="1" applyAlignment="1">
      <alignment horizontal="center"/>
    </xf>
    <xf numFmtId="0" fontId="33" fillId="5" borderId="27" xfId="0" applyFont="1" applyFill="1" applyBorder="1"/>
    <xf numFmtId="0" fontId="58" fillId="5" borderId="67" xfId="0" applyFont="1" applyFill="1" applyBorder="1" applyAlignment="1">
      <alignment horizontal="right" wrapText="1"/>
    </xf>
    <xf numFmtId="0" fontId="21" fillId="5" borderId="27" xfId="0" applyFont="1" applyFill="1" applyBorder="1" applyAlignment="1">
      <alignment horizontal="left" wrapText="1"/>
    </xf>
    <xf numFmtId="0" fontId="58" fillId="5" borderId="0" xfId="0" applyFont="1" applyFill="1" applyBorder="1" applyAlignment="1">
      <alignment horizontal="center"/>
    </xf>
    <xf numFmtId="0" fontId="35" fillId="5" borderId="47" xfId="0" applyNumberFormat="1" applyFont="1" applyFill="1" applyBorder="1" applyAlignment="1" applyProtection="1">
      <alignment horizontal="left" vertical="center" wrapText="1"/>
      <protection locked="0"/>
    </xf>
    <xf numFmtId="0" fontId="0" fillId="5" borderId="76" xfId="0" applyFill="1" applyBorder="1"/>
    <xf numFmtId="0" fontId="21" fillId="2" borderId="48" xfId="0" applyNumberFormat="1" applyFont="1" applyFill="1" applyBorder="1" applyAlignment="1" applyProtection="1">
      <alignment horizontal="center" vertical="center"/>
      <protection locked="0"/>
    </xf>
    <xf numFmtId="0" fontId="35" fillId="6" borderId="8" xfId="0" applyNumberFormat="1" applyFont="1" applyFill="1" applyBorder="1" applyAlignment="1" applyProtection="1">
      <alignment horizontal="left" vertical="center"/>
      <protection locked="0"/>
    </xf>
    <xf numFmtId="0" fontId="18" fillId="5" borderId="0" xfId="0" applyFont="1" applyFill="1" applyAlignment="1" applyProtection="1">
      <alignment horizontal="center"/>
      <protection locked="0"/>
    </xf>
    <xf numFmtId="0" fontId="35" fillId="4" borderId="0" xfId="0" applyNumberFormat="1" applyFont="1" applyFill="1" applyBorder="1" applyAlignment="1">
      <alignment horizontal="left" vertical="center"/>
    </xf>
    <xf numFmtId="0" fontId="35" fillId="0" borderId="0" xfId="0" applyFont="1" applyBorder="1" applyAlignment="1" applyProtection="1">
      <alignment horizontal="left" vertical="center"/>
      <protection locked="0"/>
    </xf>
    <xf numFmtId="0" fontId="74" fillId="2" borderId="6" xfId="0" applyNumberFormat="1" applyFont="1" applyFill="1" applyBorder="1" applyAlignment="1" applyProtection="1">
      <alignment horizontal="left" vertical="center"/>
      <protection locked="0"/>
    </xf>
    <xf numFmtId="0" fontId="74" fillId="0" borderId="0" xfId="0" applyFont="1" applyFill="1" applyAlignment="1">
      <alignment horizontal="left" vertical="center"/>
    </xf>
    <xf numFmtId="0" fontId="35" fillId="0" borderId="0" xfId="0" applyFont="1" applyFill="1" applyBorder="1" applyAlignment="1">
      <alignment horizontal="left" vertical="center" wrapText="1"/>
    </xf>
    <xf numFmtId="0" fontId="74" fillId="0" borderId="0" xfId="0" applyFont="1" applyAlignment="1">
      <alignment horizontal="left" vertical="center"/>
    </xf>
    <xf numFmtId="0" fontId="35" fillId="0" borderId="0" xfId="0" applyFont="1" applyAlignment="1">
      <alignment horizontal="left" vertical="center" wrapText="1"/>
    </xf>
    <xf numFmtId="0" fontId="35" fillId="0" borderId="15" xfId="0" applyFont="1" applyFill="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0" xfId="0" applyFont="1" applyAlignment="1">
      <alignment horizontal="left" vertical="center"/>
    </xf>
    <xf numFmtId="0" fontId="35" fillId="0" borderId="0" xfId="0" applyFont="1" applyFill="1" applyAlignment="1">
      <alignment horizontal="left" vertical="center"/>
    </xf>
    <xf numFmtId="0" fontId="39" fillId="0" borderId="0" xfId="0" applyFont="1" applyAlignment="1">
      <alignment horizontal="left" vertical="center"/>
    </xf>
    <xf numFmtId="0" fontId="35" fillId="0" borderId="15" xfId="0" applyNumberFormat="1" applyFont="1" applyBorder="1" applyAlignment="1" applyProtection="1">
      <alignment horizontal="left" vertical="center"/>
      <protection locked="0"/>
    </xf>
    <xf numFmtId="0" fontId="35" fillId="2" borderId="6" xfId="0" applyNumberFormat="1" applyFont="1" applyFill="1" applyBorder="1" applyAlignment="1" applyProtection="1">
      <alignment horizontal="left" vertical="center"/>
      <protection locked="0"/>
    </xf>
    <xf numFmtId="0" fontId="35" fillId="2" borderId="19" xfId="0" applyNumberFormat="1" applyFont="1" applyFill="1" applyBorder="1" applyAlignment="1" applyProtection="1">
      <alignment horizontal="left" vertical="center"/>
      <protection locked="0"/>
    </xf>
    <xf numFmtId="0" fontId="35" fillId="0" borderId="15" xfId="0" applyNumberFormat="1" applyFont="1" applyBorder="1" applyAlignment="1" applyProtection="1">
      <alignment horizontal="left" vertical="center" wrapText="1"/>
      <protection locked="0"/>
    </xf>
    <xf numFmtId="0" fontId="35" fillId="0" borderId="0" xfId="0" applyNumberFormat="1" applyFont="1" applyAlignment="1">
      <alignment horizontal="left" vertical="center" wrapText="1"/>
    </xf>
    <xf numFmtId="0" fontId="35" fillId="0" borderId="15" xfId="0" applyNumberFormat="1" applyFont="1" applyFill="1" applyBorder="1" applyAlignment="1" applyProtection="1">
      <alignment horizontal="left" vertical="center"/>
      <protection locked="0"/>
    </xf>
    <xf numFmtId="0" fontId="35" fillId="0" borderId="0" xfId="2" applyNumberFormat="1" applyFont="1" applyFill="1" applyBorder="1" applyAlignment="1">
      <alignment horizontal="left" vertical="center"/>
    </xf>
    <xf numFmtId="0" fontId="35" fillId="0" borderId="0" xfId="2" applyNumberFormat="1" applyFont="1" applyBorder="1" applyAlignment="1">
      <alignment horizontal="left" vertical="center"/>
    </xf>
    <xf numFmtId="0" fontId="35" fillId="0" borderId="0" xfId="0" applyNumberFormat="1" applyFont="1" applyBorder="1" applyAlignment="1" applyProtection="1">
      <alignment horizontal="left" vertical="center" wrapText="1"/>
      <protection locked="0"/>
    </xf>
    <xf numFmtId="0" fontId="74" fillId="2" borderId="19" xfId="0" applyNumberFormat="1" applyFont="1" applyFill="1" applyBorder="1" applyAlignment="1" applyProtection="1">
      <alignment horizontal="left" vertical="center"/>
      <protection locked="0"/>
    </xf>
    <xf numFmtId="0" fontId="74" fillId="0" borderId="0" xfId="2" applyFont="1" applyFill="1" applyBorder="1" applyAlignment="1">
      <alignment horizontal="left" vertical="center"/>
    </xf>
    <xf numFmtId="0" fontId="74" fillId="0" borderId="0" xfId="0" applyNumberFormat="1" applyFont="1" applyFill="1" applyAlignment="1">
      <alignment horizontal="left" vertical="center"/>
    </xf>
    <xf numFmtId="0" fontId="39" fillId="0" borderId="0" xfId="0" applyNumberFormat="1" applyFont="1" applyFill="1" applyBorder="1" applyAlignment="1">
      <alignment horizontal="left" vertical="center" wrapText="1"/>
    </xf>
    <xf numFmtId="0" fontId="74" fillId="0" borderId="0" xfId="0" applyNumberFormat="1" applyFont="1" applyAlignment="1">
      <alignment horizontal="left" vertical="center"/>
    </xf>
    <xf numFmtId="0" fontId="74" fillId="5" borderId="19" xfId="0" applyNumberFormat="1" applyFont="1" applyFill="1" applyBorder="1" applyAlignment="1" applyProtection="1">
      <alignment horizontal="left" vertical="center"/>
      <protection locked="0"/>
    </xf>
    <xf numFmtId="0" fontId="35" fillId="0" borderId="20"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wrapText="1"/>
    </xf>
    <xf numFmtId="0" fontId="35" fillId="0" borderId="7" xfId="0" applyNumberFormat="1" applyFont="1" applyFill="1" applyBorder="1" applyAlignment="1" applyProtection="1">
      <alignment horizontal="left" vertical="center"/>
      <protection locked="0"/>
    </xf>
    <xf numFmtId="0" fontId="35" fillId="0" borderId="9" xfId="0" applyNumberFormat="1" applyFont="1" applyFill="1" applyBorder="1" applyAlignment="1" applyProtection="1">
      <alignment horizontal="left" vertical="center"/>
      <protection locked="0"/>
    </xf>
    <xf numFmtId="0" fontId="0" fillId="0" borderId="0" xfId="0" applyFont="1" applyAlignment="1">
      <alignment horizontal="center"/>
    </xf>
    <xf numFmtId="0" fontId="19" fillId="0" borderId="0" xfId="0" applyNumberFormat="1" applyFont="1" applyAlignment="1">
      <alignment horizontal="left" vertical="center"/>
    </xf>
    <xf numFmtId="0" fontId="19" fillId="0" borderId="0" xfId="0" applyFont="1" applyAlignment="1">
      <alignment horizontal="left" vertical="center"/>
    </xf>
    <xf numFmtId="0" fontId="0" fillId="0" borderId="11" xfId="0" applyFont="1" applyBorder="1" applyAlignment="1" applyProtection="1">
      <alignment horizontal="center" vertical="center"/>
      <protection locked="0"/>
    </xf>
    <xf numFmtId="0" fontId="18" fillId="0" borderId="67" xfId="2" applyFont="1" applyBorder="1" applyAlignment="1">
      <alignment horizontal="center"/>
    </xf>
    <xf numFmtId="0" fontId="11" fillId="0" borderId="15"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0" borderId="0" xfId="0" applyFont="1" applyFill="1" applyBorder="1" applyAlignment="1">
      <alignment vertical="center" wrapText="1"/>
    </xf>
    <xf numFmtId="0" fontId="69" fillId="8" borderId="0" xfId="0" applyFont="1" applyFill="1" applyAlignment="1">
      <alignment horizontal="center"/>
    </xf>
    <xf numFmtId="164" fontId="70" fillId="9" borderId="0" xfId="0" applyNumberFormat="1" applyFont="1" applyFill="1" applyAlignment="1">
      <alignment horizontal="center"/>
    </xf>
    <xf numFmtId="0" fontId="4" fillId="3" borderId="0" xfId="0" applyFont="1" applyFill="1" applyBorder="1" applyAlignment="1">
      <alignment horizontal="center" vertical="center"/>
    </xf>
    <xf numFmtId="0" fontId="9" fillId="0" borderId="2" xfId="0" applyFont="1" applyFill="1" applyBorder="1" applyAlignment="1">
      <alignment wrapText="1"/>
    </xf>
    <xf numFmtId="0" fontId="9" fillId="0" borderId="0" xfId="0" applyFont="1" applyFill="1" applyBorder="1" applyAlignment="1">
      <alignment horizontal="right" vertical="center" wrapText="1"/>
    </xf>
    <xf numFmtId="0" fontId="0" fillId="0" borderId="0" xfId="0" applyNumberFormat="1" applyFill="1" applyAlignment="1">
      <alignment horizontal="right" vertical="top" wrapText="1" readingOrder="2"/>
    </xf>
    <xf numFmtId="0" fontId="28" fillId="0" borderId="0" xfId="0" applyFont="1" applyFill="1" applyAlignment="1">
      <alignment horizontal="right" vertical="top" wrapText="1" readingOrder="2"/>
    </xf>
    <xf numFmtId="0" fontId="0" fillId="0" borderId="0" xfId="0" applyFill="1" applyAlignment="1">
      <alignment horizontal="right" wrapText="1" readingOrder="2"/>
    </xf>
    <xf numFmtId="0" fontId="0" fillId="0" borderId="0" xfId="0" applyFont="1" applyFill="1" applyAlignment="1">
      <alignment horizontal="right" wrapText="1" readingOrder="2"/>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ill="1" applyBorder="1" applyAlignment="1">
      <alignment vertical="top" wrapText="1"/>
    </xf>
    <xf numFmtId="0" fontId="28"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Alignment="1">
      <alignment horizontal="right" wrapText="1" readingOrder="2"/>
    </xf>
    <xf numFmtId="0" fontId="7" fillId="3" borderId="15" xfId="0" applyFont="1" applyFill="1" applyBorder="1" applyAlignment="1">
      <alignment horizontal="center"/>
    </xf>
    <xf numFmtId="0" fontId="7" fillId="0" borderId="0" xfId="0" applyFont="1" applyFill="1" applyBorder="1" applyAlignment="1"/>
    <xf numFmtId="0" fontId="4" fillId="4"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Fill="1" applyAlignment="1">
      <alignment horizontal="center" wrapText="1" readingOrder="2"/>
    </xf>
    <xf numFmtId="0" fontId="1" fillId="0" borderId="0" xfId="0" applyFont="1" applyFill="1" applyAlignment="1">
      <alignment horizontal="right" vertical="top"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28" fillId="0" borderId="0" xfId="1" applyFont="1" applyFill="1" applyBorder="1" applyAlignment="1" applyProtection="1">
      <alignment horizontal="right" vertical="top" wrapText="1"/>
      <protection locked="0"/>
    </xf>
    <xf numFmtId="0" fontId="28" fillId="0" borderId="0" xfId="1" applyFont="1" applyFill="1" applyAlignment="1" applyProtection="1">
      <alignment vertical="top"/>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Alignment="1">
      <alignment horizontal="right" vertical="top" wrapText="1"/>
    </xf>
    <xf numFmtId="0" fontId="11" fillId="0" borderId="0" xfId="0" applyFont="1" applyFill="1" applyBorder="1" applyAlignment="1">
      <alignment vertical="top" wrapText="1"/>
    </xf>
    <xf numFmtId="0" fontId="11" fillId="0" borderId="0" xfId="0" applyNumberFormat="1" applyFont="1" applyFill="1" applyBorder="1" applyAlignment="1">
      <alignment horizontal="right" vertical="top" wrapText="1"/>
    </xf>
    <xf numFmtId="0" fontId="28"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28" fillId="0" borderId="0" xfId="0" applyNumberFormat="1" applyFont="1" applyFill="1" applyAlignment="1">
      <alignment wrapText="1"/>
    </xf>
    <xf numFmtId="0" fontId="28" fillId="0" borderId="0" xfId="0" applyFont="1" applyFill="1" applyAlignment="1">
      <alignment wrapText="1"/>
    </xf>
    <xf numFmtId="0" fontId="28" fillId="0" borderId="0" xfId="0" applyFont="1" applyAlignment="1">
      <alignment wrapText="1"/>
    </xf>
    <xf numFmtId="0" fontId="1" fillId="0" borderId="0" xfId="0" applyFont="1" applyAlignment="1"/>
    <xf numFmtId="0" fontId="28" fillId="0" borderId="0" xfId="0" applyFont="1" applyAlignment="1"/>
    <xf numFmtId="0" fontId="0" fillId="0" borderId="0" xfId="0" applyFill="1" applyAlignment="1">
      <alignment wrapText="1"/>
    </xf>
    <xf numFmtId="0" fontId="1" fillId="0" borderId="0" xfId="0" applyFont="1" applyFill="1" applyAlignment="1"/>
    <xf numFmtId="0" fontId="0" fillId="0" borderId="0" xfId="0" applyFill="1" applyBorder="1" applyAlignment="1">
      <alignment horizontal="right" wrapText="1"/>
    </xf>
    <xf numFmtId="0" fontId="0" fillId="0" borderId="0" xfId="0" applyFont="1" applyFill="1" applyBorder="1" applyAlignment="1">
      <alignment horizontal="right" wrapText="1"/>
    </xf>
    <xf numFmtId="0" fontId="9" fillId="0" borderId="0" xfId="0" applyFont="1" applyFill="1" applyBorder="1" applyAlignment="1"/>
    <xf numFmtId="0" fontId="7" fillId="7" borderId="0" xfId="0" applyFont="1" applyFill="1" applyAlignment="1">
      <alignment horizontal="center" vertical="center"/>
    </xf>
    <xf numFmtId="0" fontId="7" fillId="0" borderId="0" xfId="0" applyFont="1" applyFill="1" applyBorder="1" applyAlignment="1">
      <alignment horizontal="right"/>
    </xf>
    <xf numFmtId="0" fontId="71" fillId="0" borderId="0" xfId="0" applyFont="1" applyFill="1" applyAlignment="1">
      <alignment horizontal="right"/>
    </xf>
    <xf numFmtId="0" fontId="11" fillId="0" borderId="77" xfId="0" applyFont="1" applyFill="1" applyBorder="1" applyAlignment="1">
      <alignment horizontal="center" vertical="top" wrapText="1"/>
    </xf>
    <xf numFmtId="0" fontId="11" fillId="0" borderId="78" xfId="0" applyFont="1" applyFill="1" applyBorder="1" applyAlignment="1">
      <alignment horizontal="center" vertical="top" wrapText="1"/>
    </xf>
    <xf numFmtId="0" fontId="4" fillId="8"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15" fillId="0" borderId="0" xfId="0" applyFont="1" applyBorder="1" applyAlignment="1">
      <alignment horizontal="left" indent="1"/>
    </xf>
    <xf numFmtId="0" fontId="11" fillId="0" borderId="22" xfId="0" applyFont="1" applyFill="1" applyBorder="1" applyAlignment="1">
      <alignment horizontal="right" vertical="top" wrapText="1"/>
    </xf>
    <xf numFmtId="0" fontId="28" fillId="0" borderId="22" xfId="0" applyFont="1" applyFill="1" applyBorder="1" applyAlignment="1">
      <alignment horizontal="right" vertical="top" wrapText="1"/>
    </xf>
    <xf numFmtId="0" fontId="0" fillId="0" borderId="64" xfId="0" applyFill="1" applyBorder="1" applyAlignment="1">
      <alignment vertical="top" wrapText="1"/>
    </xf>
    <xf numFmtId="0" fontId="28" fillId="0" borderId="6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12" xfId="0" applyFont="1" applyBorder="1" applyAlignment="1" applyProtection="1">
      <alignment horizontal="right" wrapText="1" readingOrder="2"/>
      <protection locked="0"/>
    </xf>
    <xf numFmtId="0" fontId="19" fillId="5" borderId="0" xfId="0" applyFont="1" applyFill="1" applyAlignment="1">
      <alignment horizontal="left"/>
    </xf>
    <xf numFmtId="0" fontId="50" fillId="5" borderId="0" xfId="0" applyFont="1" applyFill="1" applyBorder="1" applyAlignment="1">
      <alignment horizontal="center"/>
    </xf>
    <xf numFmtId="0" fontId="7" fillId="8" borderId="0" xfId="0" applyFont="1" applyFill="1" applyBorder="1" applyAlignment="1">
      <alignment horizontal="right"/>
    </xf>
    <xf numFmtId="0" fontId="71" fillId="8" borderId="0" xfId="0" applyFont="1" applyFill="1" applyAlignment="1">
      <alignment horizontal="righ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79" xfId="0" applyFont="1" applyBorder="1" applyAlignment="1" applyProtection="1">
      <alignment horizontal="right" wrapText="1" readingOrder="2"/>
      <protection locked="0"/>
    </xf>
    <xf numFmtId="0" fontId="11" fillId="2" borderId="36" xfId="0" applyFont="1" applyFill="1" applyBorder="1" applyAlignment="1">
      <alignment horizontal="center"/>
    </xf>
    <xf numFmtId="0" fontId="11" fillId="2" borderId="80" xfId="0" applyFont="1" applyFill="1" applyBorder="1" applyAlignment="1">
      <alignment horizontal="center"/>
    </xf>
    <xf numFmtId="0" fontId="11" fillId="2" borderId="80" xfId="0" applyFont="1" applyFill="1" applyBorder="1" applyAlignment="1"/>
    <xf numFmtId="0" fontId="11" fillId="2" borderId="81" xfId="0" applyFont="1" applyFill="1" applyBorder="1" applyAlignment="1">
      <alignment horizontal="center"/>
    </xf>
    <xf numFmtId="0" fontId="11" fillId="0" borderId="0" xfId="0" applyFont="1" applyAlignment="1">
      <alignment horizontal="right" vertical="center"/>
    </xf>
    <xf numFmtId="0" fontId="61" fillId="5" borderId="5" xfId="0" applyFont="1" applyFill="1" applyBorder="1" applyAlignment="1">
      <alignment horizontal="right"/>
    </xf>
    <xf numFmtId="0" fontId="62" fillId="5" borderId="5" xfId="0" applyFont="1" applyFill="1" applyBorder="1" applyAlignment="1">
      <alignment horizontal="right"/>
    </xf>
    <xf numFmtId="0" fontId="0" fillId="0" borderId="0" xfId="0" applyAlignment="1">
      <alignment horizontal="right" vertical="center"/>
    </xf>
    <xf numFmtId="0" fontId="0" fillId="0" borderId="0" xfId="0" applyFont="1" applyFill="1" applyBorder="1" applyAlignment="1">
      <alignment horizontal="right" vertical="center" wrapText="1"/>
    </xf>
    <xf numFmtId="0" fontId="11" fillId="0" borderId="0" xfId="0" applyFont="1" applyFill="1" applyAlignment="1">
      <alignment horizontal="right" vertical="center"/>
    </xf>
    <xf numFmtId="0" fontId="0" fillId="0" borderId="13" xfId="0" applyFont="1" applyBorder="1" applyAlignment="1" applyProtection="1">
      <alignment horizontal="right" wrapText="1" readingOrder="2"/>
      <protection locked="0"/>
    </xf>
    <xf numFmtId="0" fontId="0" fillId="0" borderId="2" xfId="0" applyFont="1" applyBorder="1" applyAlignment="1">
      <alignment horizontal="left" wrapText="1"/>
    </xf>
    <xf numFmtId="0" fontId="0" fillId="0" borderId="2" xfId="0" applyFont="1" applyBorder="1" applyAlignment="1">
      <alignment wrapText="1"/>
    </xf>
    <xf numFmtId="0" fontId="0" fillId="0" borderId="82" xfId="0" applyFont="1" applyBorder="1" applyAlignment="1" applyProtection="1">
      <alignment horizontal="right" wrapText="1" readingOrder="2"/>
      <protection locked="0"/>
    </xf>
    <xf numFmtId="0" fontId="21" fillId="0" borderId="62" xfId="0" applyNumberFormat="1" applyFont="1" applyFill="1" applyBorder="1" applyAlignment="1">
      <alignment horizontal="center" wrapText="1"/>
    </xf>
    <xf numFmtId="0" fontId="21" fillId="0" borderId="83" xfId="0" applyNumberFormat="1" applyFont="1" applyFill="1" applyBorder="1" applyAlignment="1">
      <alignment horizontal="center" wrapText="1"/>
    </xf>
    <xf numFmtId="0" fontId="21" fillId="0" borderId="84"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75" fillId="0" borderId="62" xfId="0" applyFont="1" applyFill="1" applyBorder="1" applyAlignment="1">
      <alignment horizontal="center" wrapText="1"/>
    </xf>
    <xf numFmtId="0" fontId="75" fillId="0" borderId="83" xfId="0" applyFont="1" applyFill="1" applyBorder="1" applyAlignment="1">
      <alignment horizontal="center" wrapText="1"/>
    </xf>
    <xf numFmtId="0" fontId="75" fillId="0" borderId="84" xfId="0" applyFont="1" applyFill="1" applyBorder="1" applyAlignment="1">
      <alignment horizontal="center" wrapText="1"/>
    </xf>
    <xf numFmtId="0" fontId="21" fillId="0" borderId="62" xfId="0" applyFont="1" applyFill="1" applyBorder="1" applyAlignment="1">
      <alignment horizontal="center" wrapText="1"/>
    </xf>
    <xf numFmtId="0" fontId="21" fillId="0" borderId="83" xfId="0" applyFont="1" applyFill="1" applyBorder="1" applyAlignment="1">
      <alignment horizontal="center" wrapText="1"/>
    </xf>
    <xf numFmtId="0" fontId="21" fillId="0" borderId="84" xfId="0" applyFont="1" applyFill="1" applyBorder="1" applyAlignment="1">
      <alignment horizontal="center" wrapText="1"/>
    </xf>
    <xf numFmtId="0" fontId="7" fillId="3" borderId="0" xfId="0" applyFont="1" applyFill="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11" fillId="5" borderId="0" xfId="0" applyFont="1" applyFill="1" applyBorder="1" applyAlignment="1"/>
    <xf numFmtId="0" fontId="9" fillId="5" borderId="0" xfId="0" applyFont="1" applyFill="1" applyBorder="1" applyAlignment="1" applyProtection="1">
      <alignment horizontal="left"/>
      <protection locked="0"/>
    </xf>
    <xf numFmtId="0" fontId="18" fillId="0" borderId="0" xfId="0" applyNumberFormat="1" applyFont="1" applyFill="1" applyBorder="1" applyAlignment="1">
      <alignment horizontal="left" vertical="top" wrapText="1"/>
    </xf>
    <xf numFmtId="0" fontId="11" fillId="0" borderId="0" xfId="0" applyFont="1" applyAlignment="1">
      <alignment horizontal="right" vertical="center" wrapText="1"/>
    </xf>
    <xf numFmtId="0" fontId="0" fillId="0" borderId="0" xfId="0" applyFont="1" applyAlignment="1">
      <alignment horizontal="right" vertical="center"/>
    </xf>
    <xf numFmtId="0" fontId="11" fillId="0" borderId="0" xfId="0" applyFont="1" applyFill="1" applyBorder="1" applyAlignment="1">
      <alignment horizontal="right" vertical="center"/>
    </xf>
    <xf numFmtId="0" fontId="0" fillId="5" borderId="0" xfId="0" applyFont="1" applyFill="1" applyBorder="1" applyAlignment="1" applyProtection="1">
      <alignment horizontal="left" wrapText="1"/>
      <protection locked="0"/>
    </xf>
    <xf numFmtId="0" fontId="0" fillId="5" borderId="0" xfId="0" applyFont="1" applyFill="1" applyBorder="1" applyAlignment="1">
      <alignment horizontal="left" wrapText="1"/>
    </xf>
    <xf numFmtId="0" fontId="0" fillId="0" borderId="0" xfId="0" applyFill="1" applyBorder="1" applyAlignment="1">
      <alignment horizontal="right" vertical="center" wrapText="1"/>
    </xf>
    <xf numFmtId="0" fontId="7" fillId="7" borderId="0" xfId="0" applyFont="1" applyFill="1" applyBorder="1" applyAlignment="1">
      <alignment horizontal="right"/>
    </xf>
    <xf numFmtId="0" fontId="0" fillId="0" borderId="79" xfId="0" applyBorder="1" applyAlignment="1" applyProtection="1">
      <alignment horizontal="right" wrapText="1" readingOrder="2"/>
      <protection locked="0"/>
    </xf>
    <xf numFmtId="0" fontId="21" fillId="0" borderId="85" xfId="0" applyFont="1" applyBorder="1" applyAlignment="1" applyProtection="1">
      <alignment horizontal="right" wrapText="1"/>
      <protection locked="0"/>
    </xf>
    <xf numFmtId="0" fontId="21" fillId="0" borderId="86" xfId="0" applyFont="1" applyBorder="1" applyAlignment="1" applyProtection="1">
      <alignment horizontal="right" wrapText="1"/>
      <protection locked="0"/>
    </xf>
    <xf numFmtId="0" fontId="21" fillId="0" borderId="87" xfId="0" applyFont="1" applyBorder="1" applyAlignment="1" applyProtection="1">
      <alignment horizontal="right" wrapText="1"/>
      <protection locked="0"/>
    </xf>
    <xf numFmtId="0" fontId="18" fillId="0" borderId="12" xfId="0" applyFont="1" applyBorder="1" applyAlignment="1" applyProtection="1">
      <alignment horizontal="left" wrapText="1"/>
      <protection locked="0"/>
    </xf>
    <xf numFmtId="0" fontId="7" fillId="3" borderId="0" xfId="0" applyFont="1" applyFill="1" applyBorder="1" applyAlignment="1" applyProtection="1">
      <protection locked="0"/>
    </xf>
    <xf numFmtId="0" fontId="21" fillId="5" borderId="62" xfId="0" applyFont="1" applyFill="1" applyBorder="1" applyAlignment="1">
      <alignment horizontal="right" vertical="center"/>
    </xf>
    <xf numFmtId="0" fontId="0" fillId="5" borderId="83" xfId="0" applyFill="1" applyBorder="1" applyAlignment="1">
      <alignment horizontal="right" vertical="center"/>
    </xf>
    <xf numFmtId="0" fontId="0" fillId="5" borderId="88" xfId="0" applyFill="1" applyBorder="1" applyAlignment="1">
      <alignment horizontal="right" vertical="center"/>
    </xf>
    <xf numFmtId="0" fontId="18" fillId="0" borderId="11"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8" fillId="0" borderId="89" xfId="0" applyFont="1" applyBorder="1" applyAlignment="1" applyProtection="1">
      <alignment horizontal="left" wrapText="1"/>
      <protection locked="0"/>
    </xf>
    <xf numFmtId="0" fontId="21" fillId="5" borderId="90" xfId="0" applyFont="1" applyFill="1" applyBorder="1" applyAlignment="1" applyProtection="1">
      <alignment horizontal="right" wrapText="1"/>
      <protection locked="0"/>
    </xf>
    <xf numFmtId="0" fontId="21" fillId="5" borderId="83" xfId="0" applyFont="1" applyFill="1" applyBorder="1" applyAlignment="1" applyProtection="1">
      <alignment horizontal="right" wrapText="1"/>
      <protection locked="0"/>
    </xf>
    <xf numFmtId="0" fontId="21" fillId="5" borderId="88" xfId="0" applyFont="1" applyFill="1" applyBorder="1" applyAlignment="1" applyProtection="1">
      <alignment horizontal="right" wrapText="1"/>
      <protection locked="0"/>
    </xf>
  </cellXfs>
  <cellStyles count="9">
    <cellStyle name="Hyperlink" xfId="1" builtinId="8"/>
    <cellStyle name="Normal" xfId="0" builtinId="0"/>
    <cellStyle name="Normal_lu_eros_tot_23" xfId="2"/>
    <cellStyle name="Normal_lu_land_tot_21" xfId="3"/>
    <cellStyle name="Normal_R1" xfId="4"/>
    <cellStyle name="Normal_R2" xfId="5"/>
    <cellStyle name="Normal_R3" xfId="6"/>
    <cellStyle name="Normal_R4" xfId="7"/>
    <cellStyle name="Normal_R6" xfId="8"/>
  </cellStyles>
  <dxfs count="117">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strike val="0"/>
        <condense val="0"/>
        <extend val="0"/>
        <color indexed="10"/>
      </font>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68580</xdr:colOff>
      <xdr:row>0</xdr:row>
      <xdr:rowOff>0</xdr:rowOff>
    </xdr:from>
    <xdr:to>
      <xdr:col>1</xdr:col>
      <xdr:colOff>891540</xdr:colOff>
      <xdr:row>4</xdr:row>
      <xdr:rowOff>129540</xdr:rowOff>
    </xdr:to>
    <xdr:pic>
      <xdr:nvPicPr>
        <xdr:cNvPr id="1231" name="Graphic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994860" y="0"/>
          <a:ext cx="82296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381000</xdr:colOff>
      <xdr:row>1</xdr:row>
      <xdr:rowOff>7620</xdr:rowOff>
    </xdr:from>
    <xdr:to>
      <xdr:col>9</xdr:col>
      <xdr:colOff>502920</xdr:colOff>
      <xdr:row>5</xdr:row>
      <xdr:rowOff>220980</xdr:rowOff>
    </xdr:to>
    <xdr:pic>
      <xdr:nvPicPr>
        <xdr:cNvPr id="1232" name="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068280" y="175260"/>
          <a:ext cx="73152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1635027</xdr:colOff>
      <xdr:row>30</xdr:row>
      <xdr:rowOff>183696</xdr:rowOff>
    </xdr:from>
    <xdr:ext cx="184731" cy="264560"/>
    <xdr:sp macro="" textlink="">
      <xdr:nvSpPr>
        <xdr:cNvPr id="2" name="TextBox 1"/>
        <xdr:cNvSpPr txBox="1"/>
      </xdr:nvSpPr>
      <xdr:spPr>
        <a:xfrm>
          <a:off x="163589487" y="103182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68580</xdr:colOff>
      <xdr:row>29</xdr:row>
      <xdr:rowOff>106680</xdr:rowOff>
    </xdr:from>
    <xdr:to>
      <xdr:col>29</xdr:col>
      <xdr:colOff>0</xdr:colOff>
      <xdr:row>29</xdr:row>
      <xdr:rowOff>106680</xdr:rowOff>
    </xdr:to>
    <xdr:sp macro="" textlink="">
      <xdr:nvSpPr>
        <xdr:cNvPr id="6729" name="Line 44"/>
        <xdr:cNvSpPr>
          <a:spLocks noChangeShapeType="1"/>
        </xdr:cNvSpPr>
      </xdr:nvSpPr>
      <xdr:spPr bwMode="auto">
        <a:xfrm flipH="1">
          <a:off x="122240040" y="6873240"/>
          <a:ext cx="12192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68580</xdr:colOff>
      <xdr:row>27</xdr:row>
      <xdr:rowOff>137160</xdr:rowOff>
    </xdr:from>
    <xdr:to>
      <xdr:col>29</xdr:col>
      <xdr:colOff>7620</xdr:colOff>
      <xdr:row>27</xdr:row>
      <xdr:rowOff>137160</xdr:rowOff>
    </xdr:to>
    <xdr:sp macro="" textlink="">
      <xdr:nvSpPr>
        <xdr:cNvPr id="6730" name="Line 45"/>
        <xdr:cNvSpPr>
          <a:spLocks noChangeShapeType="1"/>
        </xdr:cNvSpPr>
      </xdr:nvSpPr>
      <xdr:spPr bwMode="auto">
        <a:xfrm flipH="1" flipV="1">
          <a:off x="122232420" y="6423660"/>
          <a:ext cx="122682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434340</xdr:colOff>
      <xdr:row>26</xdr:row>
      <xdr:rowOff>0</xdr:rowOff>
    </xdr:from>
    <xdr:to>
      <xdr:col>25</xdr:col>
      <xdr:colOff>129540</xdr:colOff>
      <xdr:row>30</xdr:row>
      <xdr:rowOff>213360</xdr:rowOff>
    </xdr:to>
    <xdr:sp macro="" textlink="">
      <xdr:nvSpPr>
        <xdr:cNvPr id="6731" name="AutoShape 41"/>
        <xdr:cNvSpPr>
          <a:spLocks noChangeArrowheads="1"/>
        </xdr:cNvSpPr>
      </xdr:nvSpPr>
      <xdr:spPr bwMode="auto">
        <a:xfrm flipH="1">
          <a:off x="123283980" y="6057900"/>
          <a:ext cx="281940" cy="1196340"/>
        </a:xfrm>
        <a:prstGeom prst="downArrow">
          <a:avLst>
            <a:gd name="adj1" fmla="val 50000"/>
            <a:gd name="adj2" fmla="val 106022"/>
          </a:avLst>
        </a:prstGeom>
        <a:solidFill>
          <a:srgbClr val="FFFFFF"/>
        </a:solidFill>
        <a:ln w="9525">
          <a:solidFill>
            <a:srgbClr val="000000"/>
          </a:solidFill>
          <a:miter lim="800000"/>
          <a:headEnd/>
          <a:tailEnd/>
        </a:ln>
      </xdr:spPr>
    </xdr:sp>
    <xdr:clientData/>
  </xdr:twoCellAnchor>
  <xdr:twoCellAnchor>
    <xdr:from>
      <xdr:col>4</xdr:col>
      <xdr:colOff>7620</xdr:colOff>
      <xdr:row>29</xdr:row>
      <xdr:rowOff>106680</xdr:rowOff>
    </xdr:from>
    <xdr:to>
      <xdr:col>24</xdr:col>
      <xdr:colOff>68580</xdr:colOff>
      <xdr:row>29</xdr:row>
      <xdr:rowOff>106680</xdr:rowOff>
    </xdr:to>
    <xdr:sp macro="" textlink="">
      <xdr:nvSpPr>
        <xdr:cNvPr id="6732" name="Line 43"/>
        <xdr:cNvSpPr>
          <a:spLocks noChangeShapeType="1"/>
        </xdr:cNvSpPr>
      </xdr:nvSpPr>
      <xdr:spPr bwMode="auto">
        <a:xfrm flipH="1">
          <a:off x="123459240" y="6873240"/>
          <a:ext cx="227838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27</xdr:row>
      <xdr:rowOff>137160</xdr:rowOff>
    </xdr:from>
    <xdr:to>
      <xdr:col>24</xdr:col>
      <xdr:colOff>68580</xdr:colOff>
      <xdr:row>27</xdr:row>
      <xdr:rowOff>137160</xdr:rowOff>
    </xdr:to>
    <xdr:sp macro="" textlink="">
      <xdr:nvSpPr>
        <xdr:cNvPr id="6733" name="Line 42"/>
        <xdr:cNvSpPr>
          <a:spLocks noChangeShapeType="1"/>
        </xdr:cNvSpPr>
      </xdr:nvSpPr>
      <xdr:spPr bwMode="auto">
        <a:xfrm flipH="1" flipV="1">
          <a:off x="123459240" y="6423660"/>
          <a:ext cx="227838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unstats.un.org/unsd/publication/SeriesM/seriesm_4rev4a.pdf" TargetMode="External"/><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http://unstats.un.org/unsd/publication/SeriesM/seriesm_4rev4a.pdf" TargetMode="External"/><Relationship Id="rId2" Type="http://schemas.openxmlformats.org/officeDocument/2006/relationships/hyperlink" Target="http://unstats.un.org/unsd/publication/SeriesM/seriesm_4rev4a.pdf" TargetMode="External"/><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4"/>
  <sheetViews>
    <sheetView showGridLines="0" showRowColHeaders="0" rightToLeft="1" zoomScale="90" workbookViewId="0"/>
  </sheetViews>
  <sheetFormatPr defaultRowHeight="13.2" x14ac:dyDescent="0.25"/>
  <cols>
    <col min="1" max="1" width="2.33203125" customWidth="1"/>
    <col min="2" max="2" width="18.88671875" customWidth="1"/>
    <col min="3" max="3" width="28.33203125" customWidth="1"/>
    <col min="4" max="4" width="11" customWidth="1"/>
    <col min="5" max="5" width="12.88671875" customWidth="1"/>
  </cols>
  <sheetData>
    <row r="1" spans="2:12" x14ac:dyDescent="0.25">
      <c r="L1" s="1"/>
    </row>
    <row r="2" spans="2:12" x14ac:dyDescent="0.25">
      <c r="L2" s="1"/>
    </row>
    <row r="3" spans="2:12" x14ac:dyDescent="0.25">
      <c r="L3" s="1"/>
    </row>
    <row r="4" spans="2:12" x14ac:dyDescent="0.25">
      <c r="L4" s="1"/>
    </row>
    <row r="5" spans="2:12" x14ac:dyDescent="0.25">
      <c r="L5" s="1"/>
    </row>
    <row r="6" spans="2:12" ht="18.75" customHeight="1" x14ac:dyDescent="0.45">
      <c r="B6" s="526" t="s">
        <v>259</v>
      </c>
      <c r="L6" s="1"/>
    </row>
    <row r="7" spans="2:12" ht="12.75" customHeight="1" x14ac:dyDescent="0.25">
      <c r="L7" s="1"/>
    </row>
    <row r="8" spans="2:12" ht="15.75" customHeight="1" x14ac:dyDescent="0.3">
      <c r="B8" s="702" t="s">
        <v>260</v>
      </c>
      <c r="C8" s="702"/>
      <c r="D8" s="702"/>
      <c r="E8" s="702"/>
      <c r="F8" s="702"/>
      <c r="G8" s="702"/>
      <c r="H8" s="702"/>
      <c r="I8" s="702"/>
      <c r="J8" s="702"/>
      <c r="L8" s="1"/>
    </row>
    <row r="9" spans="2:12" ht="24.75" customHeight="1" x14ac:dyDescent="0.4">
      <c r="B9" s="703" t="s">
        <v>289</v>
      </c>
      <c r="C9" s="703"/>
      <c r="D9" s="703"/>
      <c r="E9" s="703"/>
      <c r="F9" s="703"/>
      <c r="G9" s="703"/>
      <c r="H9" s="703"/>
      <c r="I9" s="703"/>
      <c r="J9" s="703"/>
      <c r="L9" s="1"/>
    </row>
    <row r="10" spans="2:12" x14ac:dyDescent="0.25">
      <c r="B10" s="2"/>
      <c r="C10" s="2"/>
      <c r="L10" s="1"/>
    </row>
    <row r="11" spans="2:12" ht="17.399999999999999" x14ac:dyDescent="0.3">
      <c r="B11" s="527" t="s">
        <v>261</v>
      </c>
      <c r="C11" s="2"/>
      <c r="L11" s="1"/>
    </row>
    <row r="12" spans="2:12" ht="21" customHeight="1" x14ac:dyDescent="0.25">
      <c r="B12" s="3"/>
      <c r="C12" s="528"/>
    </row>
    <row r="13" spans="2:12" s="4" customFormat="1" ht="17.399999999999999" x14ac:dyDescent="0.25">
      <c r="B13" s="704" t="s">
        <v>262</v>
      </c>
      <c r="C13" s="704"/>
      <c r="D13" s="704"/>
      <c r="E13" s="704"/>
      <c r="F13" s="704"/>
      <c r="G13" s="704"/>
      <c r="H13" s="704"/>
      <c r="I13" s="704"/>
      <c r="J13" s="704"/>
    </row>
    <row r="14" spans="2:12" ht="15.6" x14ac:dyDescent="0.3">
      <c r="F14" s="5"/>
      <c r="G14" s="2"/>
      <c r="H14" s="2"/>
      <c r="I14" s="2"/>
      <c r="J14" s="2"/>
      <c r="K14" s="2"/>
    </row>
    <row r="15" spans="2:12" ht="15.75" customHeight="1" x14ac:dyDescent="0.25">
      <c r="B15" s="6" t="s">
        <v>263</v>
      </c>
      <c r="C15" s="705" t="s">
        <v>264</v>
      </c>
      <c r="D15" s="705"/>
      <c r="E15" s="705"/>
      <c r="F15" s="705"/>
      <c r="G15" s="705"/>
      <c r="H15" s="705"/>
      <c r="I15" s="705"/>
      <c r="J15" s="705"/>
      <c r="K15" s="2"/>
    </row>
    <row r="16" spans="2:12" ht="7.5" customHeight="1" x14ac:dyDescent="0.3">
      <c r="B16" s="7"/>
      <c r="C16" s="31"/>
      <c r="D16" s="85"/>
      <c r="E16" s="85"/>
      <c r="F16" s="76"/>
      <c r="G16" s="85"/>
      <c r="H16" s="85"/>
      <c r="I16" s="85"/>
      <c r="J16" s="2"/>
      <c r="K16" s="2"/>
    </row>
    <row r="17" spans="1:11" ht="15.6" x14ac:dyDescent="0.3">
      <c r="B17" s="7" t="s">
        <v>265</v>
      </c>
      <c r="C17" s="185" t="s">
        <v>266</v>
      </c>
      <c r="D17" s="76"/>
      <c r="E17" s="1"/>
      <c r="F17" s="76"/>
      <c r="G17" s="85"/>
      <c r="H17" s="85"/>
      <c r="I17" s="85"/>
      <c r="J17" s="2"/>
      <c r="K17" s="2"/>
    </row>
    <row r="18" spans="1:11" ht="7.5" customHeight="1" x14ac:dyDescent="0.3">
      <c r="B18" s="7"/>
      <c r="C18" s="31"/>
      <c r="D18" s="76"/>
      <c r="E18" s="1"/>
      <c r="F18" s="76"/>
      <c r="G18" s="85"/>
      <c r="H18" s="85"/>
      <c r="I18" s="85"/>
      <c r="J18" s="2"/>
      <c r="K18" s="2"/>
    </row>
    <row r="19" spans="1:11" ht="15.6" x14ac:dyDescent="0.3">
      <c r="B19" s="7" t="s">
        <v>267</v>
      </c>
      <c r="C19" s="529" t="s">
        <v>268</v>
      </c>
      <c r="D19" s="488"/>
      <c r="E19" s="220"/>
      <c r="F19" s="76"/>
      <c r="G19" s="85"/>
      <c r="H19" s="85"/>
      <c r="I19" s="85"/>
      <c r="J19" s="2"/>
      <c r="K19" s="2"/>
    </row>
    <row r="20" spans="1:11" ht="7.5" customHeight="1" x14ac:dyDescent="0.3">
      <c r="B20" s="7"/>
      <c r="C20" s="489"/>
      <c r="D20" s="488"/>
      <c r="E20" s="220"/>
      <c r="F20" s="76"/>
      <c r="G20" s="85"/>
      <c r="H20" s="85"/>
      <c r="I20" s="85"/>
      <c r="J20" s="2"/>
      <c r="K20" s="2"/>
    </row>
    <row r="21" spans="1:11" ht="15.75" customHeight="1" x14ac:dyDescent="0.25">
      <c r="B21" s="7" t="s">
        <v>269</v>
      </c>
      <c r="C21" s="706" t="s">
        <v>270</v>
      </c>
      <c r="D21" s="706"/>
      <c r="E21" s="706"/>
      <c r="F21" s="706"/>
      <c r="G21" s="706"/>
      <c r="H21" s="706"/>
      <c r="I21" s="706"/>
      <c r="J21" s="2"/>
      <c r="K21" s="2"/>
    </row>
    <row r="22" spans="1:11" ht="7.5" customHeight="1" x14ac:dyDescent="0.3">
      <c r="B22" s="7"/>
      <c r="C22" s="489"/>
      <c r="D22" s="488"/>
      <c r="E22" s="220"/>
      <c r="F22" s="76"/>
      <c r="G22" s="85"/>
      <c r="H22" s="85"/>
      <c r="I22" s="85"/>
      <c r="J22" s="2"/>
      <c r="K22" s="2"/>
    </row>
    <row r="23" spans="1:11" ht="15.6" x14ac:dyDescent="0.3">
      <c r="B23" s="7" t="s">
        <v>271</v>
      </c>
      <c r="C23" s="529" t="s">
        <v>272</v>
      </c>
      <c r="D23" s="488"/>
      <c r="E23" s="220"/>
      <c r="F23" s="76"/>
      <c r="G23" s="85"/>
      <c r="H23" s="85"/>
      <c r="I23" s="85"/>
      <c r="J23" s="2"/>
      <c r="K23" s="2"/>
    </row>
    <row r="24" spans="1:11" ht="7.5" customHeight="1" x14ac:dyDescent="0.3">
      <c r="B24" s="7"/>
      <c r="C24" s="489"/>
      <c r="D24" s="488"/>
      <c r="E24" s="220"/>
      <c r="F24" s="76"/>
      <c r="G24" s="85"/>
      <c r="H24" s="85"/>
      <c r="I24" s="85"/>
      <c r="J24" s="2"/>
      <c r="K24" s="2"/>
    </row>
    <row r="25" spans="1:11" s="2" customFormat="1" ht="15.75" customHeight="1" x14ac:dyDescent="0.3">
      <c r="B25" s="530" t="s">
        <v>273</v>
      </c>
      <c r="C25" s="529" t="s">
        <v>274</v>
      </c>
      <c r="D25" s="488"/>
      <c r="E25" s="220"/>
      <c r="F25" s="76"/>
      <c r="G25" s="85"/>
      <c r="H25" s="85"/>
      <c r="I25" s="85"/>
    </row>
    <row r="26" spans="1:11" ht="7.5" customHeight="1" x14ac:dyDescent="0.3">
      <c r="B26" s="7"/>
      <c r="C26" s="489"/>
      <c r="D26" s="488"/>
      <c r="E26" s="220"/>
      <c r="F26" s="76"/>
      <c r="G26" s="85"/>
      <c r="H26" s="85"/>
      <c r="I26" s="85"/>
      <c r="J26" s="2"/>
      <c r="K26" s="2"/>
    </row>
    <row r="27" spans="1:11" ht="15.75" customHeight="1" x14ac:dyDescent="0.25">
      <c r="B27" s="7" t="s">
        <v>275</v>
      </c>
      <c r="C27" s="701" t="s">
        <v>276</v>
      </c>
      <c r="D27" s="701"/>
      <c r="E27" s="701"/>
      <c r="F27" s="1"/>
      <c r="G27" s="85"/>
      <c r="H27" s="85"/>
      <c r="I27" s="85"/>
      <c r="J27" s="2"/>
      <c r="K27" s="2"/>
    </row>
    <row r="28" spans="1:11" ht="7.5" customHeight="1" x14ac:dyDescent="0.25">
      <c r="F28" s="1"/>
      <c r="G28" s="85"/>
      <c r="H28" s="85"/>
      <c r="I28" s="85"/>
      <c r="J28" s="2"/>
      <c r="K28" s="2"/>
    </row>
    <row r="29" spans="1:11" ht="13.8" x14ac:dyDescent="0.25">
      <c r="A29" s="109"/>
      <c r="B29" s="531" t="s">
        <v>277</v>
      </c>
      <c r="C29" s="532" t="s">
        <v>278</v>
      </c>
      <c r="D29" s="533"/>
      <c r="E29" s="533"/>
      <c r="F29" s="533"/>
      <c r="G29" s="533"/>
      <c r="H29" s="533"/>
      <c r="I29" s="533"/>
      <c r="J29" s="109"/>
      <c r="K29" s="2"/>
    </row>
    <row r="30" spans="1:11" ht="7.5" customHeight="1" x14ac:dyDescent="0.3">
      <c r="D30" s="85"/>
      <c r="E30" s="85"/>
      <c r="F30" s="76"/>
      <c r="G30" s="1"/>
      <c r="H30" s="1"/>
      <c r="I30" s="1"/>
    </row>
    <row r="31" spans="1:11" ht="15.75" customHeight="1" x14ac:dyDescent="0.25">
      <c r="C31" s="1"/>
      <c r="D31" s="85"/>
      <c r="E31" s="85"/>
      <c r="F31" s="85"/>
      <c r="G31" s="85"/>
      <c r="H31" s="85"/>
      <c r="I31" s="85"/>
      <c r="J31" s="2"/>
    </row>
    <row r="32" spans="1:11" ht="7.5" customHeight="1" x14ac:dyDescent="0.25">
      <c r="C32" s="1"/>
      <c r="D32" s="85"/>
      <c r="E32" s="85"/>
      <c r="F32" s="85"/>
      <c r="G32" s="85"/>
      <c r="H32" s="85"/>
      <c r="I32" s="85"/>
      <c r="J32" s="2"/>
    </row>
    <row r="33" spans="3:11" ht="16.5" customHeight="1" x14ac:dyDescent="0.25">
      <c r="D33" s="2"/>
      <c r="E33" s="2"/>
      <c r="F33" s="2"/>
      <c r="G33" s="85"/>
      <c r="H33" s="85"/>
      <c r="I33" s="85"/>
      <c r="J33" s="2"/>
      <c r="K33" s="2"/>
    </row>
    <row r="34" spans="3:11" ht="13.8" x14ac:dyDescent="0.25">
      <c r="C34" s="10"/>
      <c r="G34" s="1"/>
      <c r="H34" s="1"/>
      <c r="I34" s="1"/>
      <c r="K34" s="2"/>
    </row>
    <row r="35" spans="3:11" ht="13.8" x14ac:dyDescent="0.25">
      <c r="C35" s="10"/>
      <c r="G35" s="1"/>
      <c r="H35" s="1"/>
      <c r="I35" s="1"/>
      <c r="K35" s="2"/>
    </row>
    <row r="36" spans="3:11" x14ac:dyDescent="0.25">
      <c r="K36" s="2"/>
    </row>
    <row r="37" spans="3:11" ht="30.75" customHeight="1" x14ac:dyDescent="0.25">
      <c r="C37" s="10"/>
      <c r="K37" s="2"/>
    </row>
    <row r="38" spans="3:11" ht="31.5" customHeight="1" x14ac:dyDescent="0.25">
      <c r="K38" s="2"/>
    </row>
    <row r="39" spans="3:11" ht="31.5" customHeight="1" x14ac:dyDescent="0.25">
      <c r="C39" s="8"/>
      <c r="K39" s="2"/>
    </row>
    <row r="40" spans="3:11" ht="31.5" customHeight="1" x14ac:dyDescent="0.25">
      <c r="K40" s="2"/>
    </row>
    <row r="41" spans="3:11" ht="13.8" x14ac:dyDescent="0.25">
      <c r="C41" s="8"/>
      <c r="K41" s="2"/>
    </row>
    <row r="42" spans="3:11" ht="13.8" x14ac:dyDescent="0.25">
      <c r="C42" s="8"/>
      <c r="K42" s="2"/>
    </row>
    <row r="43" spans="3:11" ht="31.5" customHeight="1" x14ac:dyDescent="0.25">
      <c r="C43" s="8"/>
      <c r="K43" s="2"/>
    </row>
    <row r="44" spans="3:11" ht="44.25" customHeight="1" x14ac:dyDescent="0.25">
      <c r="C44" s="8"/>
      <c r="K44" s="2"/>
    </row>
    <row r="45" spans="3:11" ht="13.8" x14ac:dyDescent="0.25">
      <c r="C45" s="8"/>
      <c r="K45" s="2"/>
    </row>
    <row r="46" spans="3:11" x14ac:dyDescent="0.25">
      <c r="K46" s="2"/>
    </row>
    <row r="47" spans="3:11" ht="13.8" x14ac:dyDescent="0.25">
      <c r="C47" s="11"/>
      <c r="K47" s="2"/>
    </row>
    <row r="48" spans="3:11" ht="31.5" customHeight="1" x14ac:dyDescent="0.25">
      <c r="C48" s="11"/>
      <c r="K48" s="2"/>
    </row>
    <row r="49" spans="2:11" ht="31.5" customHeight="1" x14ac:dyDescent="0.3">
      <c r="B49" s="5"/>
      <c r="C49" s="11"/>
      <c r="D49" s="5"/>
      <c r="F49" s="5"/>
      <c r="K49" s="2"/>
    </row>
    <row r="50" spans="2:11" ht="31.5" customHeight="1" x14ac:dyDescent="0.3">
      <c r="C50" s="11"/>
      <c r="D50" s="5"/>
      <c r="F50" s="5"/>
      <c r="K50" s="2"/>
    </row>
    <row r="51" spans="2:11" x14ac:dyDescent="0.25">
      <c r="C51" s="12"/>
      <c r="K51" s="2"/>
    </row>
    <row r="52" spans="2:11" x14ac:dyDescent="0.25">
      <c r="C52" s="12"/>
      <c r="G52" s="2"/>
      <c r="H52" s="2"/>
      <c r="I52" s="2"/>
      <c r="J52" s="2"/>
      <c r="K52" s="2"/>
    </row>
    <row r="53" spans="2:11" x14ac:dyDescent="0.25">
      <c r="C53" s="12"/>
      <c r="G53" s="2"/>
      <c r="H53" s="2"/>
      <c r="I53" s="2"/>
      <c r="J53" s="2"/>
      <c r="K53" s="2"/>
    </row>
    <row r="54" spans="2:11" x14ac:dyDescent="0.25">
      <c r="C54" s="12"/>
    </row>
  </sheetData>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6">
    <mergeCell ref="C27:E27"/>
    <mergeCell ref="B8:J8"/>
    <mergeCell ref="B9:J9"/>
    <mergeCell ref="B13:J13"/>
    <mergeCell ref="C15:J15"/>
    <mergeCell ref="C21:I21"/>
  </mergeCells>
  <phoneticPr fontId="18" type="noConversion"/>
  <printOptions horizontalCentered="1"/>
  <pageMargins left="0.74791666666666667" right="0.85" top="0.98402777777777783" bottom="0.98402777777777783" header="0.51180555555555562" footer="0.51180555555555562"/>
  <pageSetup paperSize="9" firstPageNumber="0" orientation="landscape"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7"/>
  <sheetViews>
    <sheetView showGridLines="0" rightToLeft="1" topLeftCell="B1" zoomScale="85" zoomScaleNormal="85" workbookViewId="0">
      <selection activeCell="C9" sqref="C9:O9"/>
    </sheetView>
  </sheetViews>
  <sheetFormatPr defaultRowHeight="13.2" x14ac:dyDescent="0.25"/>
  <cols>
    <col min="1" max="1" width="4.33203125" style="52" hidden="1" customWidth="1"/>
    <col min="2" max="2" width="2.5546875" style="52" customWidth="1"/>
  </cols>
  <sheetData>
    <row r="1" spans="1:26" ht="15.6" x14ac:dyDescent="0.3">
      <c r="C1" s="764" t="s">
        <v>279</v>
      </c>
      <c r="D1" s="764"/>
      <c r="E1" s="765"/>
      <c r="F1" s="93"/>
      <c r="G1" s="94"/>
      <c r="H1" s="94"/>
      <c r="I1" s="94"/>
      <c r="J1" s="95"/>
      <c r="K1" s="95"/>
      <c r="L1" s="95"/>
      <c r="M1" s="94"/>
      <c r="N1" s="94"/>
      <c r="O1" s="94"/>
    </row>
    <row r="2" spans="1:26" x14ac:dyDescent="0.25">
      <c r="C2" s="52"/>
      <c r="D2" s="96"/>
      <c r="E2" s="96"/>
      <c r="F2" s="96"/>
      <c r="G2" s="54"/>
      <c r="H2" s="53"/>
      <c r="I2" s="54"/>
      <c r="J2" s="52"/>
      <c r="K2" s="64"/>
      <c r="L2" s="52"/>
      <c r="M2" s="54"/>
      <c r="N2" s="54"/>
      <c r="O2" s="54"/>
    </row>
    <row r="3" spans="1:26" s="9" customFormat="1" ht="17.25" customHeight="1" x14ac:dyDescent="0.25">
      <c r="A3" s="56"/>
      <c r="B3" s="56"/>
      <c r="C3" s="589" t="s">
        <v>84</v>
      </c>
      <c r="D3" s="55"/>
      <c r="E3" s="81"/>
      <c r="F3" s="57"/>
      <c r="G3" s="97"/>
      <c r="H3" s="202" t="s">
        <v>85</v>
      </c>
      <c r="I3" s="109"/>
      <c r="J3" s="109"/>
      <c r="K3" s="109"/>
      <c r="L3" s="109"/>
      <c r="M3"/>
      <c r="N3"/>
      <c r="O3"/>
    </row>
    <row r="4" spans="1:26" s="9" customFormat="1" ht="6.75" customHeight="1" x14ac:dyDescent="0.25">
      <c r="A4" s="56"/>
      <c r="B4" s="56"/>
      <c r="D4" s="590"/>
      <c r="E4" s="590"/>
      <c r="F4" s="97"/>
      <c r="G4" s="97"/>
      <c r="H4"/>
      <c r="I4"/>
      <c r="J4"/>
      <c r="K4"/>
      <c r="L4"/>
      <c r="M4"/>
      <c r="N4"/>
      <c r="O4"/>
    </row>
    <row r="5" spans="1:26" ht="6" customHeight="1" x14ac:dyDescent="0.25">
      <c r="C5" s="98"/>
      <c r="D5" s="591"/>
      <c r="E5" s="591"/>
      <c r="F5" s="591"/>
      <c r="G5" s="54"/>
      <c r="H5" s="54"/>
      <c r="I5" s="54"/>
      <c r="J5" s="52"/>
      <c r="K5" s="52"/>
      <c r="L5" s="52"/>
      <c r="M5" s="54"/>
      <c r="N5" s="54"/>
      <c r="O5" s="54"/>
      <c r="P5" s="99"/>
    </row>
    <row r="6" spans="1:26" ht="18.75" customHeight="1" x14ac:dyDescent="0.3">
      <c r="C6" s="813" t="s">
        <v>25</v>
      </c>
      <c r="D6" s="813"/>
      <c r="E6" s="813"/>
      <c r="F6" s="813"/>
      <c r="G6" s="813"/>
      <c r="H6" s="813"/>
      <c r="I6" s="813"/>
      <c r="J6" s="813"/>
      <c r="K6" s="813"/>
      <c r="L6" s="813"/>
      <c r="M6" s="813"/>
      <c r="N6" s="813"/>
      <c r="O6" s="813"/>
      <c r="P6" s="99"/>
    </row>
    <row r="7" spans="1:26" x14ac:dyDescent="0.25">
      <c r="C7" s="52"/>
      <c r="D7" s="64"/>
      <c r="E7" s="64"/>
      <c r="F7" s="64"/>
      <c r="G7" s="64"/>
      <c r="H7" s="64"/>
      <c r="I7" s="64"/>
      <c r="J7" s="64"/>
      <c r="K7" s="64"/>
      <c r="L7" s="64"/>
      <c r="M7" s="64"/>
      <c r="N7" s="64"/>
      <c r="O7" s="64"/>
      <c r="P7" s="2"/>
    </row>
    <row r="8" spans="1:26" ht="16.5" customHeight="1" x14ac:dyDescent="0.25">
      <c r="C8" s="814" t="s">
        <v>94</v>
      </c>
      <c r="D8" s="815"/>
      <c r="E8" s="815"/>
      <c r="F8" s="815"/>
      <c r="G8" s="815"/>
      <c r="H8" s="815"/>
      <c r="I8" s="815"/>
      <c r="J8" s="815"/>
      <c r="K8" s="815"/>
      <c r="L8" s="815"/>
      <c r="M8" s="815"/>
      <c r="N8" s="815"/>
      <c r="O8" s="816"/>
      <c r="P8" s="100"/>
      <c r="Q8" s="82"/>
      <c r="R8" s="82"/>
      <c r="S8" s="82"/>
      <c r="T8" s="82"/>
      <c r="U8" s="82"/>
      <c r="V8" s="82"/>
      <c r="W8" s="82"/>
      <c r="X8" s="82"/>
      <c r="Y8" s="82"/>
      <c r="Z8" s="2"/>
    </row>
    <row r="9" spans="1:26" ht="16.5" customHeight="1" x14ac:dyDescent="0.25">
      <c r="C9" s="817"/>
      <c r="D9" s="817"/>
      <c r="E9" s="817"/>
      <c r="F9" s="817"/>
      <c r="G9" s="817"/>
      <c r="H9" s="817"/>
      <c r="I9" s="817"/>
      <c r="J9" s="817"/>
      <c r="K9" s="817"/>
      <c r="L9" s="817"/>
      <c r="M9" s="817"/>
      <c r="N9" s="817"/>
      <c r="O9" s="817"/>
    </row>
    <row r="10" spans="1:26" ht="16.5" customHeight="1" x14ac:dyDescent="0.25">
      <c r="C10" s="809" t="s">
        <v>95</v>
      </c>
      <c r="D10" s="810"/>
      <c r="E10" s="810"/>
      <c r="F10" s="810"/>
      <c r="G10" s="810"/>
      <c r="H10" s="810"/>
      <c r="I10" s="810"/>
      <c r="J10" s="810"/>
      <c r="K10" s="810"/>
      <c r="L10" s="810"/>
      <c r="M10" s="810"/>
      <c r="N10" s="810"/>
      <c r="O10" s="811"/>
    </row>
    <row r="11" spans="1:26" ht="16.5" customHeight="1" x14ac:dyDescent="0.25">
      <c r="C11" s="812"/>
      <c r="D11" s="812"/>
      <c r="E11" s="812"/>
      <c r="F11" s="812"/>
      <c r="G11" s="812"/>
      <c r="H11" s="812"/>
      <c r="I11" s="812"/>
      <c r="J11" s="812"/>
      <c r="K11" s="812"/>
      <c r="L11" s="812"/>
      <c r="M11" s="812"/>
      <c r="N11" s="812"/>
      <c r="O11" s="812"/>
    </row>
    <row r="12" spans="1:26" ht="16.5" customHeight="1" x14ac:dyDescent="0.25">
      <c r="C12" s="812"/>
      <c r="D12" s="812"/>
      <c r="E12" s="812"/>
      <c r="F12" s="812"/>
      <c r="G12" s="812"/>
      <c r="H12" s="812"/>
      <c r="I12" s="812"/>
      <c r="J12" s="812"/>
      <c r="K12" s="812"/>
      <c r="L12" s="812"/>
      <c r="M12" s="812"/>
      <c r="N12" s="812"/>
      <c r="O12" s="812"/>
    </row>
    <row r="13" spans="1:26" ht="16.5" customHeight="1" x14ac:dyDescent="0.25">
      <c r="C13" s="809" t="s">
        <v>96</v>
      </c>
      <c r="D13" s="810"/>
      <c r="E13" s="810"/>
      <c r="F13" s="810"/>
      <c r="G13" s="810"/>
      <c r="H13" s="810"/>
      <c r="I13" s="810"/>
      <c r="J13" s="810"/>
      <c r="K13" s="810"/>
      <c r="L13" s="810"/>
      <c r="M13" s="810"/>
      <c r="N13" s="810"/>
      <c r="O13" s="811"/>
    </row>
    <row r="14" spans="1:26" ht="16.5" customHeight="1" x14ac:dyDescent="0.25">
      <c r="C14" s="812"/>
      <c r="D14" s="812"/>
      <c r="E14" s="812"/>
      <c r="F14" s="812"/>
      <c r="G14" s="812"/>
      <c r="H14" s="812"/>
      <c r="I14" s="812"/>
      <c r="J14" s="812"/>
      <c r="K14" s="812"/>
      <c r="L14" s="812"/>
      <c r="M14" s="812"/>
      <c r="N14" s="812"/>
      <c r="O14" s="812"/>
    </row>
    <row r="15" spans="1:26" ht="16.5" customHeight="1" x14ac:dyDescent="0.25">
      <c r="C15" s="809" t="s">
        <v>97</v>
      </c>
      <c r="D15" s="810"/>
      <c r="E15" s="810"/>
      <c r="F15" s="810"/>
      <c r="G15" s="810"/>
      <c r="H15" s="810"/>
      <c r="I15" s="810"/>
      <c r="J15" s="810"/>
      <c r="K15" s="810"/>
      <c r="L15" s="810"/>
      <c r="M15" s="810"/>
      <c r="N15" s="810"/>
      <c r="O15" s="811"/>
    </row>
    <row r="16" spans="1:26" ht="16.5" customHeight="1" x14ac:dyDescent="0.25">
      <c r="C16" s="819"/>
      <c r="D16" s="819"/>
      <c r="E16" s="819"/>
      <c r="F16" s="819"/>
      <c r="G16" s="819"/>
      <c r="H16" s="819"/>
      <c r="I16" s="819"/>
      <c r="J16" s="819"/>
      <c r="K16" s="819"/>
      <c r="L16" s="819"/>
      <c r="M16" s="819"/>
      <c r="N16" s="819"/>
      <c r="O16" s="819"/>
    </row>
    <row r="17" spans="3:15" ht="16.5" customHeight="1" x14ac:dyDescent="0.25">
      <c r="C17" s="820" t="s">
        <v>98</v>
      </c>
      <c r="D17" s="821"/>
      <c r="E17" s="821"/>
      <c r="F17" s="821"/>
      <c r="G17" s="821"/>
      <c r="H17" s="821"/>
      <c r="I17" s="821"/>
      <c r="J17" s="821"/>
      <c r="K17" s="821"/>
      <c r="L17" s="821"/>
      <c r="M17" s="821"/>
      <c r="N17" s="821"/>
      <c r="O17" s="822"/>
    </row>
    <row r="18" spans="3:15" ht="16.5" customHeight="1" x14ac:dyDescent="0.25">
      <c r="C18" s="817"/>
      <c r="D18" s="817"/>
      <c r="E18" s="817"/>
      <c r="F18" s="817"/>
      <c r="G18" s="817"/>
      <c r="H18" s="817"/>
      <c r="I18" s="817"/>
      <c r="J18" s="817"/>
      <c r="K18" s="817"/>
      <c r="L18" s="817"/>
      <c r="M18" s="817"/>
      <c r="N18" s="817"/>
      <c r="O18" s="817"/>
    </row>
    <row r="19" spans="3:15" ht="16.5" customHeight="1" x14ac:dyDescent="0.25">
      <c r="C19" s="812"/>
      <c r="D19" s="812"/>
      <c r="E19" s="812"/>
      <c r="F19" s="812"/>
      <c r="G19" s="812"/>
      <c r="H19" s="812"/>
      <c r="I19" s="812"/>
      <c r="J19" s="812"/>
      <c r="K19" s="812"/>
      <c r="L19" s="812"/>
      <c r="M19" s="812"/>
      <c r="N19" s="812"/>
      <c r="O19" s="812"/>
    </row>
    <row r="20" spans="3:15" ht="16.5" customHeight="1" x14ac:dyDescent="0.25">
      <c r="C20" s="812"/>
      <c r="D20" s="812"/>
      <c r="E20" s="812"/>
      <c r="F20" s="812"/>
      <c r="G20" s="812"/>
      <c r="H20" s="812"/>
      <c r="I20" s="812"/>
      <c r="J20" s="812"/>
      <c r="K20" s="812"/>
      <c r="L20" s="812"/>
      <c r="M20" s="812"/>
      <c r="N20" s="812"/>
      <c r="O20" s="812"/>
    </row>
    <row r="21" spans="3:15" ht="16.5" customHeight="1" x14ac:dyDescent="0.25">
      <c r="C21" s="812"/>
      <c r="D21" s="812"/>
      <c r="E21" s="812"/>
      <c r="F21" s="812"/>
      <c r="G21" s="812"/>
      <c r="H21" s="812"/>
      <c r="I21" s="812"/>
      <c r="J21" s="812"/>
      <c r="K21" s="812"/>
      <c r="L21" s="812"/>
      <c r="M21" s="812"/>
      <c r="N21" s="812"/>
      <c r="O21" s="812"/>
    </row>
    <row r="22" spans="3:15" ht="16.5" customHeight="1" x14ac:dyDescent="0.25">
      <c r="C22" s="819"/>
      <c r="D22" s="819"/>
      <c r="E22" s="819"/>
      <c r="F22" s="819"/>
      <c r="G22" s="819"/>
      <c r="H22" s="819"/>
      <c r="I22" s="819"/>
      <c r="J22" s="819"/>
      <c r="K22" s="819"/>
      <c r="L22" s="819"/>
      <c r="M22" s="819"/>
      <c r="N22" s="819"/>
      <c r="O22" s="819"/>
    </row>
    <row r="23" spans="3:15" ht="16.5" customHeight="1" x14ac:dyDescent="0.25">
      <c r="C23" s="820" t="s">
        <v>99</v>
      </c>
      <c r="D23" s="821"/>
      <c r="E23" s="821"/>
      <c r="F23" s="821"/>
      <c r="G23" s="821"/>
      <c r="H23" s="821"/>
      <c r="I23" s="821"/>
      <c r="J23" s="821"/>
      <c r="K23" s="821"/>
      <c r="L23" s="821"/>
      <c r="M23" s="821"/>
      <c r="N23" s="821"/>
      <c r="O23" s="822"/>
    </row>
    <row r="24" spans="3:15" ht="16.5" customHeight="1" x14ac:dyDescent="0.25">
      <c r="C24" s="817"/>
      <c r="D24" s="817"/>
      <c r="E24" s="817"/>
      <c r="F24" s="817"/>
      <c r="G24" s="817"/>
      <c r="H24" s="817"/>
      <c r="I24" s="817"/>
      <c r="J24" s="817"/>
      <c r="K24" s="817"/>
      <c r="L24" s="817"/>
      <c r="M24" s="817"/>
      <c r="N24" s="817"/>
      <c r="O24" s="817"/>
    </row>
    <row r="25" spans="3:15" ht="16.5" customHeight="1" x14ac:dyDescent="0.25">
      <c r="C25" s="812"/>
      <c r="D25" s="812"/>
      <c r="E25" s="812"/>
      <c r="F25" s="812"/>
      <c r="G25" s="812"/>
      <c r="H25" s="812"/>
      <c r="I25" s="812"/>
      <c r="J25" s="812"/>
      <c r="K25" s="812"/>
      <c r="L25" s="812"/>
      <c r="M25" s="812"/>
      <c r="N25" s="812"/>
      <c r="O25" s="812"/>
    </row>
    <row r="26" spans="3:15" ht="16.5" customHeight="1" x14ac:dyDescent="0.25">
      <c r="C26" s="812"/>
      <c r="D26" s="812"/>
      <c r="E26" s="812"/>
      <c r="F26" s="812"/>
      <c r="G26" s="812"/>
      <c r="H26" s="812"/>
      <c r="I26" s="812"/>
      <c r="J26" s="812"/>
      <c r="K26" s="812"/>
      <c r="L26" s="812"/>
      <c r="M26" s="812"/>
      <c r="N26" s="812"/>
      <c r="O26" s="812"/>
    </row>
    <row r="27" spans="3:15" ht="16.5" customHeight="1" x14ac:dyDescent="0.25">
      <c r="C27" s="812"/>
      <c r="D27" s="812"/>
      <c r="E27" s="812"/>
      <c r="F27" s="812"/>
      <c r="G27" s="812"/>
      <c r="H27" s="812"/>
      <c r="I27" s="812"/>
      <c r="J27" s="812"/>
      <c r="K27" s="812"/>
      <c r="L27" s="812"/>
      <c r="M27" s="812"/>
      <c r="N27" s="812"/>
      <c r="O27" s="812"/>
    </row>
    <row r="28" spans="3:15" ht="16.5" customHeight="1" x14ac:dyDescent="0.25">
      <c r="C28" s="812"/>
      <c r="D28" s="812"/>
      <c r="E28" s="812"/>
      <c r="F28" s="812"/>
      <c r="G28" s="812"/>
      <c r="H28" s="812"/>
      <c r="I28" s="812"/>
      <c r="J28" s="812"/>
      <c r="K28" s="812"/>
      <c r="L28" s="812"/>
      <c r="M28" s="812"/>
      <c r="N28" s="812"/>
      <c r="O28" s="812"/>
    </row>
    <row r="29" spans="3:15" ht="16.5" customHeight="1" x14ac:dyDescent="0.25">
      <c r="C29" s="818"/>
      <c r="D29" s="818"/>
      <c r="E29" s="818"/>
      <c r="F29" s="818"/>
      <c r="G29" s="818"/>
      <c r="H29" s="818"/>
      <c r="I29" s="818"/>
      <c r="J29" s="818"/>
      <c r="K29" s="818"/>
      <c r="L29" s="818"/>
      <c r="M29" s="818"/>
      <c r="N29" s="818"/>
      <c r="O29" s="818"/>
    </row>
    <row r="30" spans="3:15" x14ac:dyDescent="0.25">
      <c r="C30" s="52"/>
      <c r="D30" s="52"/>
      <c r="E30" s="52"/>
      <c r="F30" s="52"/>
      <c r="G30" s="52"/>
      <c r="H30" s="52"/>
      <c r="I30" s="52"/>
      <c r="J30" s="52"/>
      <c r="K30" s="52"/>
      <c r="L30" s="52"/>
      <c r="M30" s="52"/>
      <c r="N30" s="52"/>
      <c r="O30" s="52"/>
    </row>
    <row r="31" spans="3:15" x14ac:dyDescent="0.25">
      <c r="C31" s="52"/>
      <c r="D31" s="52"/>
      <c r="E31" s="52"/>
      <c r="F31" s="52"/>
      <c r="G31" s="52"/>
      <c r="H31" s="52"/>
      <c r="I31" s="52"/>
      <c r="J31" s="52"/>
      <c r="K31" s="52"/>
      <c r="L31" s="52"/>
      <c r="M31" s="52"/>
      <c r="N31" s="52"/>
      <c r="O31" s="52"/>
    </row>
    <row r="32" spans="3:15" x14ac:dyDescent="0.25">
      <c r="C32" s="52"/>
      <c r="D32" s="52"/>
      <c r="E32" s="52"/>
      <c r="F32" s="52"/>
      <c r="G32" s="52"/>
      <c r="H32" s="52"/>
      <c r="I32" s="52"/>
      <c r="J32" s="52"/>
      <c r="K32" s="52"/>
      <c r="L32" s="52"/>
      <c r="M32" s="52"/>
      <c r="N32" s="52"/>
      <c r="O32" s="52"/>
    </row>
    <row r="33" spans="3:15" x14ac:dyDescent="0.25">
      <c r="C33" s="52"/>
      <c r="D33" s="52"/>
      <c r="E33" s="52"/>
      <c r="F33" s="52"/>
      <c r="G33" s="52"/>
      <c r="H33" s="52"/>
      <c r="I33" s="52"/>
      <c r="J33" s="52"/>
      <c r="K33" s="52"/>
      <c r="L33" s="52"/>
      <c r="M33" s="52"/>
      <c r="N33" s="52"/>
      <c r="O33" s="52"/>
    </row>
    <row r="34" spans="3:15" x14ac:dyDescent="0.25">
      <c r="C34" s="52"/>
      <c r="D34" s="52"/>
      <c r="E34" s="52"/>
      <c r="F34" s="52"/>
      <c r="G34" s="52"/>
      <c r="H34" s="52"/>
      <c r="I34" s="52"/>
      <c r="J34" s="52"/>
      <c r="K34" s="52"/>
      <c r="L34" s="52"/>
      <c r="M34" s="52"/>
      <c r="N34" s="52"/>
      <c r="O34" s="52"/>
    </row>
    <row r="35" spans="3:15" x14ac:dyDescent="0.25">
      <c r="C35" s="52"/>
      <c r="D35" s="52"/>
      <c r="E35" s="52"/>
      <c r="F35" s="52"/>
      <c r="G35" s="52"/>
      <c r="H35" s="52"/>
      <c r="I35" s="52"/>
      <c r="J35" s="52"/>
      <c r="K35" s="52"/>
      <c r="L35" s="52"/>
      <c r="M35" s="52"/>
      <c r="N35" s="52"/>
      <c r="O35" s="52"/>
    </row>
    <row r="36" spans="3:15" x14ac:dyDescent="0.25">
      <c r="C36" s="52"/>
      <c r="D36" s="52"/>
      <c r="E36" s="52"/>
      <c r="F36" s="52"/>
      <c r="G36" s="52"/>
      <c r="H36" s="52"/>
      <c r="I36" s="52"/>
      <c r="J36" s="52"/>
      <c r="K36" s="52"/>
      <c r="L36" s="52"/>
      <c r="M36" s="52"/>
      <c r="N36" s="52"/>
      <c r="O36" s="52"/>
    </row>
    <row r="37" spans="3:15" x14ac:dyDescent="0.25">
      <c r="C37" s="52"/>
      <c r="D37" s="52"/>
      <c r="E37" s="52"/>
      <c r="F37" s="52"/>
      <c r="G37" s="52"/>
      <c r="H37" s="52"/>
      <c r="I37" s="52"/>
      <c r="J37" s="52"/>
      <c r="K37" s="52"/>
      <c r="L37" s="52"/>
      <c r="M37" s="52"/>
      <c r="N37" s="52"/>
      <c r="O37" s="52"/>
    </row>
    <row r="38" spans="3:15" x14ac:dyDescent="0.25">
      <c r="C38" s="52"/>
      <c r="D38" s="52"/>
      <c r="E38" s="52"/>
      <c r="F38" s="52"/>
      <c r="G38" s="52"/>
      <c r="H38" s="52"/>
      <c r="I38" s="52"/>
      <c r="J38" s="52"/>
      <c r="K38" s="52"/>
      <c r="L38" s="52"/>
      <c r="M38" s="52"/>
      <c r="N38" s="52"/>
      <c r="O38" s="52"/>
    </row>
    <row r="39" spans="3:15" x14ac:dyDescent="0.25">
      <c r="C39" s="52"/>
      <c r="D39" s="52"/>
      <c r="E39" s="52"/>
      <c r="F39" s="52"/>
      <c r="G39" s="52"/>
      <c r="H39" s="52"/>
      <c r="I39" s="52"/>
      <c r="J39" s="52"/>
      <c r="K39" s="52"/>
      <c r="L39" s="52"/>
      <c r="M39" s="52"/>
      <c r="N39" s="52"/>
      <c r="O39" s="52"/>
    </row>
    <row r="40" spans="3:15" x14ac:dyDescent="0.25">
      <c r="C40" s="52"/>
      <c r="D40" s="52"/>
      <c r="E40" s="52"/>
      <c r="F40" s="52"/>
      <c r="G40" s="52"/>
      <c r="H40" s="52"/>
      <c r="I40" s="52"/>
      <c r="J40" s="52"/>
      <c r="K40" s="52"/>
      <c r="L40" s="52"/>
      <c r="M40" s="52"/>
      <c r="N40" s="52"/>
      <c r="O40" s="52"/>
    </row>
    <row r="41" spans="3:15" x14ac:dyDescent="0.25">
      <c r="C41" s="52"/>
      <c r="D41" s="52"/>
      <c r="E41" s="52"/>
      <c r="F41" s="52"/>
      <c r="G41" s="52"/>
      <c r="H41" s="52"/>
      <c r="I41" s="52"/>
      <c r="J41" s="52"/>
      <c r="K41" s="52"/>
      <c r="L41" s="52"/>
      <c r="M41" s="52"/>
      <c r="N41" s="52"/>
      <c r="O41" s="52"/>
    </row>
    <row r="42" spans="3:15" x14ac:dyDescent="0.25">
      <c r="C42" s="52"/>
      <c r="D42" s="52"/>
      <c r="E42" s="52"/>
      <c r="F42" s="52"/>
      <c r="G42" s="52"/>
      <c r="H42" s="52"/>
      <c r="I42" s="52"/>
      <c r="J42" s="52"/>
      <c r="K42" s="52"/>
      <c r="L42" s="52"/>
      <c r="M42" s="52"/>
      <c r="N42" s="52"/>
      <c r="O42" s="52"/>
    </row>
    <row r="43" spans="3:15" x14ac:dyDescent="0.25">
      <c r="C43" s="52"/>
      <c r="D43" s="52"/>
      <c r="E43" s="52"/>
      <c r="F43" s="52"/>
      <c r="G43" s="52"/>
      <c r="H43" s="52"/>
      <c r="I43" s="52"/>
      <c r="J43" s="52"/>
      <c r="K43" s="52"/>
      <c r="L43" s="52"/>
      <c r="M43" s="52"/>
      <c r="N43" s="52"/>
      <c r="O43" s="52"/>
    </row>
    <row r="44" spans="3:15" x14ac:dyDescent="0.25">
      <c r="C44" s="52"/>
      <c r="D44" s="52"/>
      <c r="E44" s="52"/>
      <c r="F44" s="52"/>
      <c r="G44" s="52"/>
      <c r="H44" s="52"/>
      <c r="I44" s="52"/>
      <c r="J44" s="52"/>
      <c r="K44" s="52"/>
      <c r="L44" s="52"/>
      <c r="M44" s="52"/>
      <c r="N44" s="52"/>
      <c r="O44" s="52"/>
    </row>
    <row r="45" spans="3:15" x14ac:dyDescent="0.25">
      <c r="C45" s="52"/>
      <c r="D45" s="52"/>
      <c r="E45" s="52"/>
      <c r="F45" s="52"/>
      <c r="G45" s="52"/>
      <c r="H45" s="52"/>
      <c r="I45" s="52"/>
      <c r="J45" s="52"/>
      <c r="K45" s="52"/>
      <c r="L45" s="52"/>
      <c r="M45" s="52"/>
      <c r="N45" s="52"/>
      <c r="O45" s="52"/>
    </row>
    <row r="46" spans="3:15" x14ac:dyDescent="0.25">
      <c r="C46" s="52"/>
      <c r="D46" s="52"/>
      <c r="E46" s="52"/>
      <c r="F46" s="52"/>
      <c r="G46" s="52"/>
      <c r="H46" s="52"/>
      <c r="I46" s="52"/>
      <c r="J46" s="52"/>
      <c r="K46" s="52"/>
      <c r="L46" s="52"/>
      <c r="M46" s="52"/>
      <c r="N46" s="52"/>
      <c r="O46" s="52"/>
    </row>
    <row r="47" spans="3:15" x14ac:dyDescent="0.25">
      <c r="C47" s="52"/>
      <c r="D47" s="52"/>
      <c r="E47" s="52"/>
      <c r="F47" s="52"/>
      <c r="G47" s="52"/>
      <c r="H47" s="52"/>
      <c r="I47" s="52"/>
      <c r="J47" s="52"/>
      <c r="K47" s="52"/>
      <c r="L47" s="52"/>
      <c r="M47" s="52"/>
      <c r="N47" s="52"/>
      <c r="O47" s="52"/>
    </row>
    <row r="48" spans="3:15" x14ac:dyDescent="0.25">
      <c r="C48" s="52"/>
      <c r="D48" s="52"/>
      <c r="E48" s="52"/>
      <c r="F48" s="52"/>
      <c r="G48" s="52"/>
      <c r="H48" s="52"/>
      <c r="I48" s="52"/>
      <c r="J48" s="52"/>
      <c r="K48" s="52"/>
      <c r="L48" s="52"/>
      <c r="M48" s="52"/>
      <c r="N48" s="52"/>
      <c r="O48" s="52"/>
    </row>
    <row r="49" spans="3:15" x14ac:dyDescent="0.25">
      <c r="C49" s="52"/>
      <c r="D49" s="52"/>
      <c r="E49" s="52"/>
      <c r="F49" s="52"/>
      <c r="G49" s="52"/>
      <c r="H49" s="52"/>
      <c r="I49" s="52"/>
      <c r="J49" s="52"/>
      <c r="K49" s="52"/>
      <c r="L49" s="52"/>
      <c r="M49" s="52"/>
      <c r="N49" s="52"/>
      <c r="O49" s="52"/>
    </row>
    <row r="50" spans="3:15" x14ac:dyDescent="0.25">
      <c r="C50" s="52"/>
      <c r="D50" s="52"/>
      <c r="E50" s="52"/>
      <c r="F50" s="52"/>
      <c r="G50" s="52"/>
      <c r="H50" s="52"/>
      <c r="I50" s="52"/>
      <c r="J50" s="52"/>
      <c r="K50" s="52"/>
      <c r="L50" s="52"/>
      <c r="M50" s="52"/>
      <c r="N50" s="52"/>
      <c r="O50" s="52"/>
    </row>
    <row r="51" spans="3:15" x14ac:dyDescent="0.25">
      <c r="C51" s="52"/>
      <c r="D51" s="52"/>
      <c r="E51" s="52"/>
      <c r="F51" s="52"/>
      <c r="G51" s="52"/>
      <c r="H51" s="52"/>
      <c r="I51" s="52"/>
      <c r="J51" s="52"/>
      <c r="K51" s="52"/>
      <c r="L51" s="52"/>
      <c r="M51" s="52"/>
      <c r="N51" s="52"/>
      <c r="O51" s="52"/>
    </row>
    <row r="52" spans="3:15" x14ac:dyDescent="0.25">
      <c r="C52" s="52"/>
      <c r="D52" s="52"/>
      <c r="E52" s="52"/>
      <c r="F52" s="52"/>
      <c r="G52" s="52"/>
      <c r="H52" s="52"/>
      <c r="I52" s="52"/>
      <c r="J52" s="52"/>
      <c r="K52" s="52"/>
      <c r="L52" s="52"/>
      <c r="M52" s="52"/>
      <c r="N52" s="52"/>
      <c r="O52" s="52"/>
    </row>
    <row r="53" spans="3:15" x14ac:dyDescent="0.25">
      <c r="C53" s="52"/>
      <c r="D53" s="52"/>
      <c r="E53" s="52"/>
      <c r="F53" s="52"/>
      <c r="G53" s="52"/>
      <c r="H53" s="52"/>
      <c r="I53" s="52"/>
      <c r="J53" s="52"/>
      <c r="K53" s="52"/>
      <c r="L53" s="52"/>
      <c r="M53" s="52"/>
      <c r="N53" s="52"/>
      <c r="O53" s="52"/>
    </row>
    <row r="54" spans="3:15" x14ac:dyDescent="0.25">
      <c r="C54" s="52"/>
      <c r="D54" s="52"/>
      <c r="E54" s="52"/>
      <c r="F54" s="52"/>
      <c r="G54" s="52"/>
      <c r="H54" s="52"/>
      <c r="I54" s="52"/>
      <c r="J54" s="52"/>
      <c r="K54" s="52"/>
      <c r="L54" s="52"/>
      <c r="M54" s="52"/>
      <c r="N54" s="52"/>
      <c r="O54" s="52"/>
    </row>
    <row r="55" spans="3:15" x14ac:dyDescent="0.25">
      <c r="C55" s="52"/>
      <c r="D55" s="52"/>
      <c r="E55" s="52"/>
      <c r="F55" s="52"/>
      <c r="G55" s="52"/>
      <c r="H55" s="52"/>
      <c r="I55" s="52"/>
      <c r="J55" s="52"/>
      <c r="K55" s="52"/>
      <c r="L55" s="52"/>
      <c r="M55" s="52"/>
      <c r="N55" s="52"/>
      <c r="O55" s="52"/>
    </row>
    <row r="56" spans="3:15" x14ac:dyDescent="0.25">
      <c r="C56" s="52"/>
      <c r="D56" s="52"/>
      <c r="E56" s="52"/>
      <c r="F56" s="52"/>
      <c r="G56" s="52"/>
      <c r="H56" s="52"/>
      <c r="I56" s="52"/>
      <c r="J56" s="52"/>
      <c r="K56" s="52"/>
      <c r="L56" s="52"/>
      <c r="M56" s="52"/>
      <c r="N56" s="52"/>
      <c r="O56" s="52"/>
    </row>
    <row r="57" spans="3:15" x14ac:dyDescent="0.25">
      <c r="C57" s="52"/>
      <c r="D57" s="52"/>
      <c r="E57" s="52"/>
      <c r="F57" s="52"/>
      <c r="G57" s="52"/>
      <c r="H57" s="52"/>
      <c r="I57" s="52"/>
      <c r="J57" s="52"/>
      <c r="K57" s="52"/>
      <c r="L57" s="52"/>
      <c r="M57" s="52"/>
      <c r="N57" s="52"/>
      <c r="O57" s="52"/>
    </row>
    <row r="58" spans="3:15" x14ac:dyDescent="0.25">
      <c r="C58" s="52"/>
      <c r="D58" s="52"/>
      <c r="E58" s="52"/>
      <c r="F58" s="52"/>
      <c r="G58" s="52"/>
      <c r="H58" s="52"/>
      <c r="I58" s="52"/>
      <c r="J58" s="52"/>
      <c r="K58" s="52"/>
      <c r="L58" s="52"/>
      <c r="M58" s="52"/>
      <c r="N58" s="52"/>
      <c r="O58" s="52"/>
    </row>
    <row r="59" spans="3:15" x14ac:dyDescent="0.25">
      <c r="C59" s="52"/>
      <c r="D59" s="52"/>
      <c r="E59" s="52"/>
      <c r="F59" s="52"/>
      <c r="G59" s="52"/>
      <c r="H59" s="52"/>
      <c r="I59" s="52"/>
      <c r="J59" s="52"/>
      <c r="K59" s="52"/>
      <c r="L59" s="52"/>
      <c r="M59" s="52"/>
      <c r="N59" s="52"/>
      <c r="O59" s="52"/>
    </row>
    <row r="60" spans="3:15" x14ac:dyDescent="0.25">
      <c r="C60" s="52"/>
      <c r="D60" s="52"/>
      <c r="E60" s="52"/>
      <c r="F60" s="52"/>
      <c r="G60" s="52"/>
      <c r="H60" s="52"/>
      <c r="I60" s="52"/>
      <c r="J60" s="52"/>
      <c r="K60" s="52"/>
      <c r="L60" s="52"/>
      <c r="M60" s="52"/>
      <c r="N60" s="52"/>
      <c r="O60" s="52"/>
    </row>
    <row r="61" spans="3:15" x14ac:dyDescent="0.25">
      <c r="C61" s="52"/>
      <c r="D61" s="52"/>
      <c r="E61" s="52"/>
      <c r="F61" s="52"/>
      <c r="G61" s="52"/>
      <c r="H61" s="52"/>
      <c r="I61" s="52"/>
      <c r="J61" s="52"/>
      <c r="K61" s="52"/>
      <c r="L61" s="52"/>
      <c r="M61" s="52"/>
      <c r="N61" s="52"/>
      <c r="O61" s="52"/>
    </row>
    <row r="62" spans="3:15" x14ac:dyDescent="0.25">
      <c r="C62" s="52"/>
      <c r="D62" s="52"/>
      <c r="E62" s="52"/>
      <c r="F62" s="52"/>
      <c r="G62" s="52"/>
      <c r="H62" s="52"/>
      <c r="I62" s="52"/>
      <c r="J62" s="52"/>
      <c r="K62" s="52"/>
      <c r="L62" s="52"/>
      <c r="M62" s="52"/>
      <c r="N62" s="52"/>
      <c r="O62" s="52"/>
    </row>
    <row r="63" spans="3:15" x14ac:dyDescent="0.25">
      <c r="C63" s="52"/>
      <c r="D63" s="52"/>
      <c r="E63" s="52"/>
      <c r="F63" s="52"/>
      <c r="G63" s="52"/>
      <c r="H63" s="52"/>
      <c r="I63" s="52"/>
      <c r="J63" s="52"/>
      <c r="K63" s="52"/>
      <c r="L63" s="52"/>
      <c r="M63" s="52"/>
      <c r="N63" s="52"/>
      <c r="O63" s="52"/>
    </row>
    <row r="64" spans="3:15" x14ac:dyDescent="0.25">
      <c r="C64" s="52"/>
      <c r="D64" s="52"/>
      <c r="E64" s="52"/>
      <c r="F64" s="52"/>
      <c r="G64" s="52"/>
      <c r="H64" s="52"/>
      <c r="I64" s="52"/>
      <c r="J64" s="52"/>
      <c r="K64" s="52"/>
      <c r="L64" s="52"/>
      <c r="M64" s="52"/>
      <c r="N64" s="52"/>
      <c r="O64" s="52"/>
    </row>
    <row r="65" spans="3:15" x14ac:dyDescent="0.25">
      <c r="C65" s="52"/>
      <c r="D65" s="52"/>
      <c r="E65" s="52"/>
      <c r="F65" s="52"/>
      <c r="G65" s="52"/>
      <c r="H65" s="52"/>
      <c r="I65" s="52"/>
      <c r="J65" s="52"/>
      <c r="K65" s="52"/>
      <c r="L65" s="52"/>
      <c r="M65" s="52"/>
      <c r="N65" s="52"/>
      <c r="O65" s="52"/>
    </row>
    <row r="66" spans="3:15" x14ac:dyDescent="0.25">
      <c r="C66" s="52"/>
      <c r="D66" s="52"/>
      <c r="E66" s="52"/>
      <c r="F66" s="52"/>
      <c r="G66" s="52"/>
      <c r="H66" s="52"/>
      <c r="I66" s="52"/>
      <c r="J66" s="52"/>
      <c r="K66" s="52"/>
      <c r="L66" s="52"/>
      <c r="M66" s="52"/>
      <c r="N66" s="52"/>
      <c r="O66" s="52"/>
    </row>
    <row r="67" spans="3:15" x14ac:dyDescent="0.25">
      <c r="C67" s="52"/>
      <c r="D67" s="52"/>
      <c r="E67" s="52"/>
      <c r="F67" s="52"/>
      <c r="G67" s="52"/>
      <c r="H67" s="52"/>
      <c r="I67" s="52"/>
      <c r="J67" s="52"/>
      <c r="K67" s="52"/>
      <c r="L67" s="52"/>
      <c r="M67" s="52"/>
      <c r="N67" s="52"/>
      <c r="O67" s="52"/>
    </row>
    <row r="68" spans="3:15" x14ac:dyDescent="0.25">
      <c r="C68" s="52"/>
      <c r="D68" s="52"/>
      <c r="E68" s="52"/>
      <c r="F68" s="52"/>
      <c r="G68" s="52"/>
      <c r="H68" s="52"/>
      <c r="I68" s="52"/>
      <c r="J68" s="52"/>
      <c r="K68" s="52"/>
      <c r="L68" s="52"/>
      <c r="M68" s="52"/>
      <c r="N68" s="52"/>
      <c r="O68" s="52"/>
    </row>
    <row r="69" spans="3:15" x14ac:dyDescent="0.25">
      <c r="C69" s="52"/>
      <c r="D69" s="52"/>
      <c r="E69" s="52"/>
      <c r="F69" s="52"/>
      <c r="G69" s="52"/>
      <c r="H69" s="52"/>
      <c r="I69" s="52"/>
      <c r="J69" s="52"/>
      <c r="K69" s="52"/>
      <c r="L69" s="52"/>
      <c r="M69" s="52"/>
      <c r="N69" s="52"/>
      <c r="O69" s="52"/>
    </row>
    <row r="70" spans="3:15" x14ac:dyDescent="0.25">
      <c r="C70" s="52"/>
      <c r="D70" s="52"/>
      <c r="E70" s="52"/>
      <c r="F70" s="52"/>
      <c r="G70" s="52"/>
      <c r="H70" s="52"/>
      <c r="I70" s="52"/>
      <c r="J70" s="52"/>
      <c r="K70" s="52"/>
      <c r="L70" s="52"/>
      <c r="M70" s="52"/>
      <c r="N70" s="52"/>
      <c r="O70" s="52"/>
    </row>
    <row r="71" spans="3:15" x14ac:dyDescent="0.25">
      <c r="C71" s="52"/>
      <c r="D71" s="52"/>
      <c r="E71" s="52"/>
      <c r="F71" s="52"/>
      <c r="G71" s="52"/>
      <c r="H71" s="52"/>
      <c r="I71" s="52"/>
      <c r="J71" s="52"/>
      <c r="K71" s="52"/>
      <c r="L71" s="52"/>
      <c r="M71" s="52"/>
      <c r="N71" s="52"/>
      <c r="O71" s="52"/>
    </row>
    <row r="72" spans="3:15" x14ac:dyDescent="0.25">
      <c r="C72" s="52"/>
      <c r="D72" s="52"/>
      <c r="E72" s="52"/>
      <c r="F72" s="52"/>
      <c r="G72" s="52"/>
      <c r="H72" s="52"/>
      <c r="I72" s="52"/>
      <c r="J72" s="52"/>
      <c r="K72" s="52"/>
      <c r="L72" s="52"/>
      <c r="M72" s="52"/>
      <c r="N72" s="52"/>
      <c r="O72" s="52"/>
    </row>
    <row r="73" spans="3:15" x14ac:dyDescent="0.25">
      <c r="C73" s="52"/>
      <c r="D73" s="52"/>
      <c r="E73" s="52"/>
      <c r="F73" s="52"/>
      <c r="G73" s="52"/>
      <c r="H73" s="52"/>
      <c r="I73" s="52"/>
      <c r="J73" s="52"/>
      <c r="K73" s="52"/>
      <c r="L73" s="52"/>
      <c r="M73" s="52"/>
      <c r="N73" s="52"/>
      <c r="O73" s="52"/>
    </row>
    <row r="74" spans="3:15" x14ac:dyDescent="0.25">
      <c r="C74" s="52"/>
      <c r="D74" s="52"/>
      <c r="E74" s="52"/>
      <c r="F74" s="52"/>
      <c r="G74" s="52"/>
      <c r="H74" s="52"/>
      <c r="I74" s="52"/>
      <c r="J74" s="52"/>
      <c r="K74" s="52"/>
      <c r="L74" s="52"/>
      <c r="M74" s="52"/>
      <c r="N74" s="52"/>
      <c r="O74" s="52"/>
    </row>
    <row r="75" spans="3:15" x14ac:dyDescent="0.25">
      <c r="C75" s="52"/>
      <c r="D75" s="52"/>
      <c r="E75" s="52"/>
      <c r="F75" s="52"/>
      <c r="G75" s="52"/>
      <c r="H75" s="52"/>
      <c r="I75" s="52"/>
      <c r="J75" s="52"/>
      <c r="K75" s="52"/>
      <c r="L75" s="52"/>
      <c r="M75" s="52"/>
      <c r="N75" s="52"/>
      <c r="O75" s="52"/>
    </row>
    <row r="76" spans="3:15" x14ac:dyDescent="0.25">
      <c r="C76" s="52"/>
      <c r="D76" s="52"/>
      <c r="E76" s="52"/>
      <c r="F76" s="52"/>
      <c r="G76" s="52"/>
      <c r="H76" s="52"/>
      <c r="I76" s="52"/>
      <c r="J76" s="52"/>
      <c r="K76" s="52"/>
      <c r="L76" s="52"/>
      <c r="M76" s="52"/>
      <c r="N76" s="52"/>
      <c r="O76" s="52"/>
    </row>
    <row r="77" spans="3:15" x14ac:dyDescent="0.25">
      <c r="C77" s="52"/>
      <c r="D77" s="52"/>
      <c r="E77" s="52"/>
      <c r="F77" s="52"/>
      <c r="G77" s="52"/>
      <c r="H77" s="52"/>
      <c r="I77" s="52"/>
      <c r="J77" s="52"/>
      <c r="K77" s="52"/>
      <c r="L77" s="52"/>
      <c r="M77" s="52"/>
      <c r="N77" s="52"/>
      <c r="O77" s="52"/>
    </row>
    <row r="78" spans="3:15" x14ac:dyDescent="0.25">
      <c r="C78" s="52"/>
      <c r="D78" s="52"/>
      <c r="E78" s="52"/>
      <c r="F78" s="52"/>
      <c r="G78" s="52"/>
      <c r="H78" s="52"/>
      <c r="I78" s="52"/>
      <c r="J78" s="52"/>
      <c r="K78" s="52"/>
      <c r="L78" s="52"/>
      <c r="M78" s="52"/>
      <c r="N78" s="52"/>
      <c r="O78" s="52"/>
    </row>
    <row r="79" spans="3:15" x14ac:dyDescent="0.25">
      <c r="C79" s="52"/>
      <c r="D79" s="52"/>
      <c r="E79" s="52"/>
      <c r="F79" s="52"/>
      <c r="G79" s="52"/>
      <c r="H79" s="52"/>
      <c r="I79" s="52"/>
      <c r="J79" s="52"/>
      <c r="K79" s="52"/>
      <c r="L79" s="52"/>
      <c r="M79" s="52"/>
      <c r="N79" s="52"/>
      <c r="O79" s="52"/>
    </row>
    <row r="80" spans="3:15" x14ac:dyDescent="0.25">
      <c r="C80" s="52"/>
      <c r="D80" s="52"/>
      <c r="E80" s="52"/>
      <c r="F80" s="52"/>
      <c r="G80" s="52"/>
      <c r="H80" s="52"/>
      <c r="I80" s="52"/>
      <c r="J80" s="52"/>
      <c r="K80" s="52"/>
      <c r="L80" s="52"/>
      <c r="M80" s="52"/>
      <c r="N80" s="52"/>
      <c r="O80" s="52"/>
    </row>
    <row r="81" spans="3:15" x14ac:dyDescent="0.25">
      <c r="C81" s="52"/>
      <c r="D81" s="52"/>
      <c r="E81" s="52"/>
      <c r="F81" s="52"/>
      <c r="G81" s="52"/>
      <c r="H81" s="52"/>
      <c r="I81" s="52"/>
      <c r="J81" s="52"/>
      <c r="K81" s="52"/>
      <c r="L81" s="52"/>
      <c r="M81" s="52"/>
      <c r="N81" s="52"/>
      <c r="O81" s="52"/>
    </row>
    <row r="82" spans="3:15" x14ac:dyDescent="0.25">
      <c r="C82" s="52"/>
      <c r="D82" s="52"/>
      <c r="E82" s="52"/>
      <c r="F82" s="52"/>
      <c r="G82" s="52"/>
      <c r="H82" s="52"/>
      <c r="I82" s="52"/>
      <c r="J82" s="52"/>
      <c r="K82" s="52"/>
      <c r="L82" s="52"/>
      <c r="M82" s="52"/>
      <c r="N82" s="52"/>
      <c r="O82" s="52"/>
    </row>
    <row r="83" spans="3:15" x14ac:dyDescent="0.25">
      <c r="C83" s="52"/>
      <c r="D83" s="52"/>
      <c r="E83" s="52"/>
      <c r="F83" s="52"/>
      <c r="G83" s="52"/>
      <c r="H83" s="52"/>
      <c r="I83" s="52"/>
      <c r="J83" s="52"/>
      <c r="K83" s="52"/>
      <c r="L83" s="52"/>
      <c r="M83" s="52"/>
      <c r="N83" s="52"/>
      <c r="O83" s="52"/>
    </row>
    <row r="84" spans="3:15" x14ac:dyDescent="0.25">
      <c r="C84" s="52"/>
      <c r="D84" s="52"/>
      <c r="E84" s="52"/>
      <c r="F84" s="52"/>
      <c r="G84" s="52"/>
      <c r="H84" s="52"/>
      <c r="I84" s="52"/>
      <c r="J84" s="52"/>
      <c r="K84" s="52"/>
      <c r="L84" s="52"/>
      <c r="M84" s="52"/>
      <c r="N84" s="52"/>
      <c r="O84" s="52"/>
    </row>
    <row r="85" spans="3:15" x14ac:dyDescent="0.25">
      <c r="C85" s="52"/>
      <c r="D85" s="52"/>
      <c r="E85" s="52"/>
      <c r="F85" s="52"/>
      <c r="G85" s="52"/>
      <c r="H85" s="52"/>
      <c r="I85" s="52"/>
      <c r="J85" s="52"/>
      <c r="K85" s="52"/>
      <c r="L85" s="52"/>
      <c r="M85" s="52"/>
      <c r="N85" s="52"/>
      <c r="O85" s="52"/>
    </row>
    <row r="86" spans="3:15" x14ac:dyDescent="0.25">
      <c r="C86" s="52"/>
      <c r="D86" s="52"/>
      <c r="E86" s="52"/>
      <c r="F86" s="52"/>
      <c r="G86" s="52"/>
      <c r="H86" s="52"/>
      <c r="I86" s="52"/>
      <c r="J86" s="52"/>
      <c r="K86" s="52"/>
      <c r="L86" s="52"/>
      <c r="M86" s="52"/>
      <c r="N86" s="52"/>
      <c r="O86" s="52"/>
    </row>
    <row r="87" spans="3:15" x14ac:dyDescent="0.25">
      <c r="C87" s="52"/>
      <c r="D87" s="52"/>
      <c r="E87" s="52"/>
      <c r="F87" s="52"/>
      <c r="G87" s="52"/>
      <c r="H87" s="52"/>
      <c r="I87" s="52"/>
      <c r="J87" s="52"/>
      <c r="K87" s="52"/>
      <c r="L87" s="52"/>
      <c r="M87" s="52"/>
      <c r="N87" s="52"/>
      <c r="O87" s="52"/>
    </row>
    <row r="88" spans="3:15" x14ac:dyDescent="0.25">
      <c r="C88" s="52"/>
      <c r="D88" s="52"/>
      <c r="E88" s="52"/>
      <c r="F88" s="52"/>
      <c r="G88" s="52"/>
      <c r="H88" s="52"/>
      <c r="I88" s="52"/>
      <c r="J88" s="52"/>
      <c r="K88" s="52"/>
      <c r="L88" s="52"/>
      <c r="M88" s="52"/>
      <c r="N88" s="52"/>
      <c r="O88" s="52"/>
    </row>
    <row r="89" spans="3:15" x14ac:dyDescent="0.25">
      <c r="C89" s="52"/>
      <c r="D89" s="52"/>
      <c r="E89" s="52"/>
      <c r="F89" s="52"/>
      <c r="G89" s="52"/>
      <c r="H89" s="52"/>
      <c r="I89" s="52"/>
      <c r="J89" s="52"/>
      <c r="K89" s="52"/>
      <c r="L89" s="52"/>
      <c r="M89" s="52"/>
      <c r="N89" s="52"/>
      <c r="O89" s="52"/>
    </row>
    <row r="90" spans="3:15" x14ac:dyDescent="0.25">
      <c r="C90" s="52"/>
      <c r="D90" s="52"/>
      <c r="E90" s="52"/>
      <c r="F90" s="52"/>
      <c r="G90" s="52"/>
      <c r="H90" s="52"/>
      <c r="I90" s="52"/>
      <c r="J90" s="52"/>
      <c r="K90" s="52"/>
      <c r="L90" s="52"/>
      <c r="M90" s="52"/>
      <c r="N90" s="52"/>
      <c r="O90" s="52"/>
    </row>
    <row r="91" spans="3:15" x14ac:dyDescent="0.25">
      <c r="C91" s="52"/>
      <c r="D91" s="52"/>
      <c r="E91" s="52"/>
      <c r="F91" s="52"/>
      <c r="G91" s="52"/>
      <c r="H91" s="52"/>
      <c r="I91" s="52"/>
      <c r="J91" s="52"/>
      <c r="K91" s="52"/>
      <c r="L91" s="52"/>
      <c r="M91" s="52"/>
      <c r="N91" s="52"/>
      <c r="O91" s="52"/>
    </row>
    <row r="92" spans="3:15" x14ac:dyDescent="0.25">
      <c r="C92" s="52"/>
      <c r="D92" s="52"/>
      <c r="E92" s="52"/>
      <c r="F92" s="52"/>
      <c r="G92" s="52"/>
      <c r="H92" s="52"/>
      <c r="I92" s="52"/>
      <c r="J92" s="52"/>
      <c r="K92" s="52"/>
      <c r="L92" s="52"/>
      <c r="M92" s="52"/>
      <c r="N92" s="52"/>
      <c r="O92" s="52"/>
    </row>
    <row r="93" spans="3:15" x14ac:dyDescent="0.25">
      <c r="C93" s="52"/>
      <c r="D93" s="52"/>
      <c r="E93" s="52"/>
      <c r="F93" s="52"/>
      <c r="G93" s="52"/>
      <c r="H93" s="52"/>
      <c r="I93" s="52"/>
      <c r="J93" s="52"/>
      <c r="K93" s="52"/>
      <c r="L93" s="52"/>
      <c r="M93" s="52"/>
      <c r="N93" s="52"/>
      <c r="O93" s="52"/>
    </row>
    <row r="94" spans="3:15" x14ac:dyDescent="0.25">
      <c r="C94" s="52"/>
      <c r="D94" s="52"/>
      <c r="E94" s="52"/>
      <c r="F94" s="52"/>
      <c r="G94" s="52"/>
      <c r="H94" s="52"/>
      <c r="I94" s="52"/>
      <c r="J94" s="52"/>
      <c r="K94" s="52"/>
      <c r="L94" s="52"/>
      <c r="M94" s="52"/>
      <c r="N94" s="52"/>
      <c r="O94" s="52"/>
    </row>
    <row r="95" spans="3:15" x14ac:dyDescent="0.25">
      <c r="C95" s="52"/>
      <c r="D95" s="52"/>
      <c r="E95" s="52"/>
      <c r="F95" s="52"/>
      <c r="G95" s="52"/>
      <c r="H95" s="52"/>
      <c r="I95" s="52"/>
      <c r="J95" s="52"/>
      <c r="K95" s="52"/>
      <c r="L95" s="52"/>
      <c r="M95" s="52"/>
      <c r="N95" s="52"/>
      <c r="O95" s="52"/>
    </row>
    <row r="96" spans="3:15" x14ac:dyDescent="0.25">
      <c r="C96" s="52"/>
      <c r="D96" s="52"/>
      <c r="E96" s="52"/>
      <c r="F96" s="52"/>
      <c r="G96" s="52"/>
      <c r="H96" s="52"/>
      <c r="I96" s="52"/>
      <c r="J96" s="52"/>
      <c r="K96" s="52"/>
      <c r="L96" s="52"/>
      <c r="M96" s="52"/>
      <c r="N96" s="52"/>
      <c r="O96" s="52"/>
    </row>
    <row r="97" spans="3:15" x14ac:dyDescent="0.25">
      <c r="C97" s="52"/>
      <c r="D97" s="52"/>
      <c r="E97" s="52"/>
      <c r="F97" s="52"/>
      <c r="G97" s="52"/>
      <c r="H97" s="52"/>
      <c r="I97" s="52"/>
      <c r="J97" s="52"/>
      <c r="K97" s="52"/>
      <c r="L97" s="52"/>
      <c r="M97" s="52"/>
      <c r="N97" s="52"/>
      <c r="O97" s="52"/>
    </row>
    <row r="98" spans="3:15" x14ac:dyDescent="0.25">
      <c r="C98" s="52"/>
      <c r="D98" s="52"/>
      <c r="E98" s="52"/>
      <c r="F98" s="52"/>
      <c r="G98" s="52"/>
      <c r="H98" s="52"/>
      <c r="I98" s="52"/>
      <c r="J98" s="52"/>
      <c r="K98" s="52"/>
      <c r="L98" s="52"/>
      <c r="M98" s="52"/>
      <c r="N98" s="52"/>
      <c r="O98" s="52"/>
    </row>
    <row r="99" spans="3:15" x14ac:dyDescent="0.25">
      <c r="C99" s="52"/>
      <c r="D99" s="52"/>
      <c r="E99" s="52"/>
      <c r="F99" s="52"/>
      <c r="G99" s="52"/>
      <c r="H99" s="52"/>
      <c r="I99" s="52"/>
      <c r="J99" s="52"/>
      <c r="K99" s="52"/>
      <c r="L99" s="52"/>
      <c r="M99" s="52"/>
      <c r="N99" s="52"/>
      <c r="O99" s="52"/>
    </row>
    <row r="100" spans="3:15" x14ac:dyDescent="0.25">
      <c r="C100" s="52"/>
      <c r="D100" s="52"/>
      <c r="E100" s="52"/>
      <c r="F100" s="52"/>
      <c r="G100" s="52"/>
      <c r="H100" s="52"/>
      <c r="I100" s="52"/>
      <c r="J100" s="52"/>
      <c r="K100" s="52"/>
      <c r="L100" s="52"/>
      <c r="M100" s="52"/>
      <c r="N100" s="52"/>
      <c r="O100" s="52"/>
    </row>
    <row r="101" spans="3:15" x14ac:dyDescent="0.25">
      <c r="C101" s="52"/>
      <c r="D101" s="52"/>
      <c r="E101" s="52"/>
      <c r="F101" s="52"/>
      <c r="G101" s="52"/>
      <c r="H101" s="52"/>
      <c r="I101" s="52"/>
      <c r="J101" s="52"/>
      <c r="K101" s="52"/>
      <c r="L101" s="52"/>
      <c r="M101" s="52"/>
      <c r="N101" s="52"/>
      <c r="O101" s="52"/>
    </row>
    <row r="102" spans="3:15" x14ac:dyDescent="0.25">
      <c r="C102" s="52"/>
      <c r="D102" s="52"/>
      <c r="E102" s="52"/>
      <c r="F102" s="52"/>
      <c r="G102" s="52"/>
      <c r="H102" s="52"/>
      <c r="I102" s="52"/>
      <c r="J102" s="52"/>
      <c r="K102" s="52"/>
      <c r="L102" s="52"/>
      <c r="M102" s="52"/>
      <c r="N102" s="52"/>
      <c r="O102" s="52"/>
    </row>
    <row r="103" spans="3:15" x14ac:dyDescent="0.25">
      <c r="C103" s="52"/>
      <c r="D103" s="52"/>
      <c r="E103" s="52"/>
      <c r="F103" s="52"/>
      <c r="G103" s="52"/>
      <c r="H103" s="52"/>
      <c r="I103" s="52"/>
      <c r="J103" s="52"/>
      <c r="K103" s="52"/>
      <c r="L103" s="52"/>
      <c r="M103" s="52"/>
      <c r="N103" s="52"/>
      <c r="O103" s="52"/>
    </row>
    <row r="104" spans="3:15" x14ac:dyDescent="0.25">
      <c r="C104" s="52"/>
      <c r="D104" s="52"/>
      <c r="E104" s="52"/>
      <c r="F104" s="52"/>
      <c r="G104" s="52"/>
      <c r="H104" s="52"/>
      <c r="I104" s="52"/>
      <c r="J104" s="52"/>
      <c r="K104" s="52"/>
      <c r="L104" s="52"/>
      <c r="M104" s="52"/>
      <c r="N104" s="52"/>
      <c r="O104" s="52"/>
    </row>
    <row r="105" spans="3:15" x14ac:dyDescent="0.25">
      <c r="C105" s="52"/>
      <c r="D105" s="52"/>
      <c r="E105" s="52"/>
      <c r="F105" s="52"/>
      <c r="G105" s="52"/>
      <c r="H105" s="52"/>
      <c r="I105" s="52"/>
      <c r="J105" s="52"/>
      <c r="K105" s="52"/>
      <c r="L105" s="52"/>
      <c r="M105" s="52"/>
      <c r="N105" s="52"/>
      <c r="O105" s="52"/>
    </row>
    <row r="106" spans="3:15" x14ac:dyDescent="0.25">
      <c r="C106" s="52"/>
      <c r="D106" s="52"/>
      <c r="E106" s="52"/>
      <c r="F106" s="52"/>
      <c r="G106" s="52"/>
      <c r="H106" s="52"/>
      <c r="I106" s="52"/>
      <c r="J106" s="52"/>
      <c r="K106" s="52"/>
      <c r="L106" s="52"/>
      <c r="M106" s="52"/>
      <c r="N106" s="52"/>
      <c r="O106" s="52"/>
    </row>
    <row r="107" spans="3:15" x14ac:dyDescent="0.25">
      <c r="C107" s="52"/>
      <c r="D107" s="52"/>
      <c r="E107" s="52"/>
      <c r="F107" s="52"/>
      <c r="G107" s="52"/>
      <c r="H107" s="52"/>
      <c r="I107" s="52"/>
      <c r="J107" s="52"/>
      <c r="K107" s="52"/>
      <c r="L107" s="52"/>
      <c r="M107" s="52"/>
      <c r="N107" s="52"/>
      <c r="O107" s="52"/>
    </row>
    <row r="108" spans="3:15" x14ac:dyDescent="0.25">
      <c r="C108" s="52"/>
      <c r="D108" s="52"/>
      <c r="E108" s="52"/>
      <c r="F108" s="52"/>
      <c r="G108" s="52"/>
      <c r="H108" s="52"/>
      <c r="I108" s="52"/>
      <c r="J108" s="52"/>
      <c r="K108" s="52"/>
      <c r="L108" s="52"/>
      <c r="M108" s="52"/>
      <c r="N108" s="52"/>
      <c r="O108" s="52"/>
    </row>
    <row r="109" spans="3:15" x14ac:dyDescent="0.25">
      <c r="C109" s="52"/>
      <c r="D109" s="52"/>
      <c r="E109" s="52"/>
      <c r="F109" s="52"/>
      <c r="G109" s="52"/>
      <c r="H109" s="52"/>
      <c r="I109" s="52"/>
      <c r="J109" s="52"/>
      <c r="K109" s="52"/>
      <c r="L109" s="52"/>
      <c r="M109" s="52"/>
      <c r="N109" s="52"/>
      <c r="O109" s="52"/>
    </row>
    <row r="110" spans="3:15" x14ac:dyDescent="0.25">
      <c r="C110" s="52"/>
      <c r="D110" s="52"/>
      <c r="E110" s="52"/>
      <c r="F110" s="52"/>
      <c r="G110" s="52"/>
      <c r="H110" s="52"/>
      <c r="I110" s="52"/>
      <c r="J110" s="52"/>
      <c r="K110" s="52"/>
      <c r="L110" s="52"/>
      <c r="M110" s="52"/>
      <c r="N110" s="52"/>
      <c r="O110" s="52"/>
    </row>
    <row r="111" spans="3:15" x14ac:dyDescent="0.25">
      <c r="C111" s="52"/>
      <c r="D111" s="52"/>
      <c r="E111" s="52"/>
      <c r="F111" s="52"/>
      <c r="G111" s="52"/>
      <c r="H111" s="52"/>
      <c r="I111" s="52"/>
      <c r="J111" s="52"/>
      <c r="K111" s="52"/>
      <c r="L111" s="52"/>
      <c r="M111" s="52"/>
      <c r="N111" s="52"/>
      <c r="O111" s="52"/>
    </row>
    <row r="112" spans="3:15" x14ac:dyDescent="0.25">
      <c r="C112" s="52"/>
      <c r="D112" s="52"/>
      <c r="E112" s="52"/>
      <c r="F112" s="52"/>
      <c r="G112" s="52"/>
      <c r="H112" s="52"/>
      <c r="I112" s="52"/>
      <c r="J112" s="52"/>
      <c r="K112" s="52"/>
      <c r="L112" s="52"/>
      <c r="M112" s="52"/>
      <c r="N112" s="52"/>
      <c r="O112" s="52"/>
    </row>
    <row r="113" spans="3:15" x14ac:dyDescent="0.25">
      <c r="C113" s="52"/>
      <c r="D113" s="52"/>
      <c r="E113" s="52"/>
      <c r="F113" s="52"/>
      <c r="G113" s="52"/>
      <c r="H113" s="52"/>
      <c r="I113" s="52"/>
      <c r="J113" s="52"/>
      <c r="K113" s="52"/>
      <c r="L113" s="52"/>
      <c r="M113" s="52"/>
      <c r="N113" s="52"/>
      <c r="O113" s="52"/>
    </row>
    <row r="114" spans="3:15" x14ac:dyDescent="0.25">
      <c r="C114" s="52"/>
      <c r="D114" s="52"/>
      <c r="E114" s="52"/>
      <c r="F114" s="52"/>
      <c r="G114" s="52"/>
      <c r="H114" s="52"/>
      <c r="I114" s="52"/>
      <c r="J114" s="52"/>
      <c r="K114" s="52"/>
      <c r="L114" s="52"/>
      <c r="M114" s="52"/>
      <c r="N114" s="52"/>
      <c r="O114" s="52"/>
    </row>
    <row r="115" spans="3:15" x14ac:dyDescent="0.25">
      <c r="C115" s="52"/>
      <c r="D115" s="52"/>
      <c r="E115" s="52"/>
      <c r="F115" s="52"/>
      <c r="G115" s="52"/>
      <c r="H115" s="52"/>
      <c r="I115" s="52"/>
      <c r="J115" s="52"/>
      <c r="K115" s="52"/>
      <c r="L115" s="52"/>
      <c r="M115" s="52"/>
      <c r="N115" s="52"/>
      <c r="O115" s="52"/>
    </row>
    <row r="116" spans="3:15" x14ac:dyDescent="0.25">
      <c r="C116" s="52"/>
      <c r="D116" s="52"/>
      <c r="E116" s="52"/>
      <c r="F116" s="52"/>
      <c r="G116" s="52"/>
      <c r="H116" s="52"/>
      <c r="I116" s="52"/>
      <c r="J116" s="52"/>
      <c r="K116" s="52"/>
      <c r="L116" s="52"/>
      <c r="M116" s="52"/>
      <c r="N116" s="52"/>
      <c r="O116" s="52"/>
    </row>
    <row r="117" spans="3:15" x14ac:dyDescent="0.25">
      <c r="C117" s="52"/>
      <c r="D117" s="52"/>
      <c r="E117" s="52"/>
      <c r="F117" s="52"/>
      <c r="G117" s="52"/>
      <c r="H117" s="52"/>
      <c r="I117" s="52"/>
      <c r="J117" s="52"/>
      <c r="K117" s="52"/>
      <c r="L117" s="52"/>
      <c r="M117" s="52"/>
      <c r="N117" s="52"/>
      <c r="O117" s="52"/>
    </row>
    <row r="118" spans="3:15" x14ac:dyDescent="0.25">
      <c r="C118" s="52"/>
      <c r="D118" s="52"/>
      <c r="E118" s="52"/>
      <c r="F118" s="52"/>
      <c r="G118" s="52"/>
      <c r="H118" s="52"/>
      <c r="I118" s="52"/>
      <c r="J118" s="52"/>
      <c r="K118" s="52"/>
      <c r="L118" s="52"/>
      <c r="M118" s="52"/>
      <c r="N118" s="52"/>
      <c r="O118" s="52"/>
    </row>
    <row r="119" spans="3:15" x14ac:dyDescent="0.25">
      <c r="C119" s="52"/>
      <c r="D119" s="52"/>
      <c r="E119" s="52"/>
      <c r="F119" s="52"/>
      <c r="G119" s="52"/>
      <c r="H119" s="52"/>
      <c r="I119" s="52"/>
      <c r="J119" s="52"/>
      <c r="K119" s="52"/>
      <c r="L119" s="52"/>
      <c r="M119" s="52"/>
      <c r="N119" s="52"/>
      <c r="O119" s="52"/>
    </row>
    <row r="120" spans="3:15" x14ac:dyDescent="0.25">
      <c r="C120" s="52"/>
      <c r="D120" s="52"/>
      <c r="E120" s="52"/>
      <c r="F120" s="52"/>
      <c r="G120" s="52"/>
      <c r="H120" s="52"/>
      <c r="I120" s="52"/>
      <c r="J120" s="52"/>
      <c r="K120" s="52"/>
      <c r="L120" s="52"/>
      <c r="M120" s="52"/>
      <c r="N120" s="52"/>
      <c r="O120" s="52"/>
    </row>
    <row r="121" spans="3:15" x14ac:dyDescent="0.25">
      <c r="C121" s="52"/>
      <c r="D121" s="52"/>
      <c r="E121" s="52"/>
      <c r="F121" s="52"/>
      <c r="G121" s="52"/>
      <c r="H121" s="52"/>
      <c r="I121" s="52"/>
      <c r="J121" s="52"/>
      <c r="K121" s="52"/>
      <c r="L121" s="52"/>
      <c r="M121" s="52"/>
      <c r="N121" s="52"/>
      <c r="O121" s="52"/>
    </row>
    <row r="122" spans="3:15" x14ac:dyDescent="0.25">
      <c r="C122" s="52"/>
      <c r="D122" s="52"/>
      <c r="E122" s="52"/>
      <c r="F122" s="52"/>
      <c r="G122" s="52"/>
      <c r="H122" s="52"/>
      <c r="I122" s="52"/>
      <c r="J122" s="52"/>
      <c r="K122" s="52"/>
      <c r="L122" s="52"/>
      <c r="M122" s="52"/>
      <c r="N122" s="52"/>
      <c r="O122" s="52"/>
    </row>
    <row r="123" spans="3:15" x14ac:dyDescent="0.25">
      <c r="C123" s="52"/>
      <c r="D123" s="52"/>
      <c r="E123" s="52"/>
      <c r="F123" s="52"/>
      <c r="G123" s="52"/>
      <c r="H123" s="52"/>
      <c r="I123" s="52"/>
      <c r="J123" s="52"/>
      <c r="K123" s="52"/>
      <c r="L123" s="52"/>
      <c r="M123" s="52"/>
      <c r="N123" s="52"/>
      <c r="O123" s="52"/>
    </row>
    <row r="124" spans="3:15" x14ac:dyDescent="0.25">
      <c r="C124" s="52"/>
      <c r="D124" s="52"/>
      <c r="E124" s="52"/>
      <c r="F124" s="52"/>
      <c r="G124" s="52"/>
      <c r="H124" s="52"/>
      <c r="I124" s="52"/>
      <c r="J124" s="52"/>
      <c r="K124" s="52"/>
      <c r="L124" s="52"/>
      <c r="M124" s="52"/>
      <c r="N124" s="52"/>
      <c r="O124" s="52"/>
    </row>
    <row r="125" spans="3:15" x14ac:dyDescent="0.25">
      <c r="C125" s="52"/>
      <c r="D125" s="52"/>
      <c r="E125" s="52"/>
      <c r="F125" s="52"/>
      <c r="G125" s="52"/>
      <c r="H125" s="52"/>
      <c r="I125" s="52"/>
      <c r="J125" s="52"/>
      <c r="K125" s="52"/>
      <c r="L125" s="52"/>
      <c r="M125" s="52"/>
      <c r="N125" s="52"/>
      <c r="O125" s="52"/>
    </row>
    <row r="126" spans="3:15" x14ac:dyDescent="0.25">
      <c r="C126" s="52"/>
      <c r="D126" s="52"/>
      <c r="E126" s="52"/>
      <c r="F126" s="52"/>
      <c r="G126" s="52"/>
      <c r="H126" s="52"/>
      <c r="I126" s="52"/>
      <c r="J126" s="52"/>
      <c r="K126" s="52"/>
      <c r="L126" s="52"/>
      <c r="M126" s="52"/>
      <c r="N126" s="52"/>
      <c r="O126" s="52"/>
    </row>
    <row r="127" spans="3:15" x14ac:dyDescent="0.25">
      <c r="C127" s="52"/>
      <c r="D127" s="52"/>
      <c r="E127" s="52"/>
      <c r="F127" s="52"/>
      <c r="G127" s="52"/>
      <c r="H127" s="52"/>
      <c r="I127" s="52"/>
      <c r="J127" s="52"/>
      <c r="K127" s="52"/>
      <c r="L127" s="52"/>
      <c r="M127" s="52"/>
      <c r="N127" s="52"/>
      <c r="O127" s="52"/>
    </row>
    <row r="128" spans="3:15" x14ac:dyDescent="0.25">
      <c r="C128" s="52"/>
      <c r="D128" s="52"/>
      <c r="E128" s="52"/>
      <c r="F128" s="52"/>
      <c r="G128" s="52"/>
      <c r="H128" s="52"/>
      <c r="I128" s="52"/>
      <c r="J128" s="52"/>
      <c r="K128" s="52"/>
      <c r="L128" s="52"/>
      <c r="M128" s="52"/>
      <c r="N128" s="52"/>
      <c r="O128" s="52"/>
    </row>
    <row r="129" spans="3:15" x14ac:dyDescent="0.25">
      <c r="C129" s="52"/>
      <c r="D129" s="52"/>
      <c r="E129" s="52"/>
      <c r="F129" s="52"/>
      <c r="G129" s="52"/>
      <c r="H129" s="52"/>
      <c r="I129" s="52"/>
      <c r="J129" s="52"/>
      <c r="K129" s="52"/>
      <c r="L129" s="52"/>
      <c r="M129" s="52"/>
      <c r="N129" s="52"/>
      <c r="O129" s="52"/>
    </row>
    <row r="130" spans="3:15" x14ac:dyDescent="0.25">
      <c r="C130" s="52"/>
      <c r="D130" s="52"/>
      <c r="E130" s="52"/>
      <c r="F130" s="52"/>
      <c r="G130" s="52"/>
      <c r="H130" s="52"/>
      <c r="I130" s="52"/>
      <c r="J130" s="52"/>
      <c r="K130" s="52"/>
      <c r="L130" s="52"/>
      <c r="M130" s="52"/>
      <c r="N130" s="52"/>
      <c r="O130" s="52"/>
    </row>
    <row r="131" spans="3:15" x14ac:dyDescent="0.25">
      <c r="C131" s="52"/>
      <c r="D131" s="52"/>
      <c r="E131" s="52"/>
      <c r="F131" s="52"/>
      <c r="G131" s="52"/>
      <c r="H131" s="52"/>
      <c r="I131" s="52"/>
      <c r="J131" s="52"/>
      <c r="K131" s="52"/>
      <c r="L131" s="52"/>
      <c r="M131" s="52"/>
      <c r="N131" s="52"/>
      <c r="O131" s="52"/>
    </row>
    <row r="132" spans="3:15" x14ac:dyDescent="0.25">
      <c r="C132" s="52"/>
      <c r="D132" s="52"/>
      <c r="E132" s="52"/>
      <c r="F132" s="52"/>
      <c r="G132" s="52"/>
      <c r="H132" s="52"/>
      <c r="I132" s="52"/>
      <c r="J132" s="52"/>
      <c r="K132" s="52"/>
      <c r="L132" s="52"/>
      <c r="M132" s="52"/>
      <c r="N132" s="52"/>
      <c r="O132" s="52"/>
    </row>
    <row r="133" spans="3:15" x14ac:dyDescent="0.25">
      <c r="C133" s="52"/>
      <c r="D133" s="52"/>
      <c r="E133" s="52"/>
      <c r="F133" s="52"/>
      <c r="G133" s="52"/>
      <c r="H133" s="52"/>
      <c r="I133" s="52"/>
      <c r="J133" s="52"/>
      <c r="K133" s="52"/>
      <c r="L133" s="52"/>
      <c r="M133" s="52"/>
      <c r="N133" s="52"/>
      <c r="O133" s="52"/>
    </row>
    <row r="134" spans="3:15" x14ac:dyDescent="0.25">
      <c r="C134" s="52"/>
      <c r="D134" s="52"/>
      <c r="E134" s="52"/>
      <c r="F134" s="52"/>
      <c r="G134" s="52"/>
      <c r="H134" s="52"/>
      <c r="I134" s="52"/>
      <c r="J134" s="52"/>
      <c r="K134" s="52"/>
      <c r="L134" s="52"/>
      <c r="M134" s="52"/>
      <c r="N134" s="52"/>
      <c r="O134" s="52"/>
    </row>
    <row r="135" spans="3:15" x14ac:dyDescent="0.25">
      <c r="C135" s="52"/>
      <c r="D135" s="52"/>
      <c r="E135" s="52"/>
      <c r="F135" s="52"/>
      <c r="G135" s="52"/>
      <c r="H135" s="52"/>
      <c r="I135" s="52"/>
      <c r="J135" s="52"/>
      <c r="K135" s="52"/>
      <c r="L135" s="52"/>
      <c r="M135" s="52"/>
      <c r="N135" s="52"/>
      <c r="O135" s="52"/>
    </row>
    <row r="136" spans="3:15" x14ac:dyDescent="0.25">
      <c r="C136" s="52"/>
      <c r="D136" s="52"/>
      <c r="E136" s="52"/>
      <c r="F136" s="52"/>
      <c r="G136" s="52"/>
      <c r="H136" s="52"/>
      <c r="I136" s="52"/>
      <c r="J136" s="52"/>
      <c r="K136" s="52"/>
      <c r="L136" s="52"/>
      <c r="M136" s="52"/>
      <c r="N136" s="52"/>
      <c r="O136" s="52"/>
    </row>
    <row r="137" spans="3:15" x14ac:dyDescent="0.25">
      <c r="C137" s="52"/>
      <c r="D137" s="52"/>
      <c r="E137" s="52"/>
      <c r="F137" s="52"/>
      <c r="G137" s="52"/>
      <c r="H137" s="52"/>
      <c r="I137" s="52"/>
      <c r="J137" s="52"/>
      <c r="K137" s="52"/>
      <c r="L137" s="52"/>
      <c r="M137" s="52"/>
      <c r="N137" s="52"/>
      <c r="O137" s="52"/>
    </row>
    <row r="138" spans="3:15" x14ac:dyDescent="0.25">
      <c r="C138" s="52"/>
      <c r="D138" s="52"/>
      <c r="E138" s="52"/>
      <c r="F138" s="52"/>
      <c r="G138" s="52"/>
      <c r="H138" s="52"/>
      <c r="I138" s="52"/>
      <c r="J138" s="52"/>
      <c r="K138" s="52"/>
      <c r="L138" s="52"/>
      <c r="M138" s="52"/>
      <c r="N138" s="52"/>
      <c r="O138" s="52"/>
    </row>
    <row r="139" spans="3:15" x14ac:dyDescent="0.25">
      <c r="C139" s="52"/>
      <c r="D139" s="52"/>
      <c r="E139" s="52"/>
      <c r="F139" s="52"/>
      <c r="G139" s="52"/>
      <c r="H139" s="52"/>
      <c r="I139" s="52"/>
      <c r="J139" s="52"/>
      <c r="K139" s="52"/>
      <c r="L139" s="52"/>
      <c r="M139" s="52"/>
      <c r="N139" s="52"/>
      <c r="O139" s="52"/>
    </row>
    <row r="140" spans="3:15" x14ac:dyDescent="0.25">
      <c r="C140" s="52"/>
      <c r="D140" s="52"/>
      <c r="E140" s="52"/>
      <c r="F140" s="52"/>
      <c r="G140" s="52"/>
      <c r="H140" s="52"/>
      <c r="I140" s="52"/>
      <c r="J140" s="52"/>
      <c r="K140" s="52"/>
      <c r="L140" s="52"/>
      <c r="M140" s="52"/>
      <c r="N140" s="52"/>
      <c r="O140" s="52"/>
    </row>
    <row r="141" spans="3:15" x14ac:dyDescent="0.25">
      <c r="C141" s="52"/>
      <c r="D141" s="52"/>
      <c r="E141" s="52"/>
      <c r="F141" s="52"/>
      <c r="G141" s="52"/>
      <c r="H141" s="52"/>
      <c r="I141" s="52"/>
      <c r="J141" s="52"/>
      <c r="K141" s="52"/>
      <c r="L141" s="52"/>
      <c r="M141" s="52"/>
      <c r="N141" s="52"/>
      <c r="O141" s="52"/>
    </row>
    <row r="142" spans="3:15" x14ac:dyDescent="0.25">
      <c r="C142" s="52"/>
      <c r="D142" s="52"/>
      <c r="E142" s="52"/>
      <c r="F142" s="52"/>
      <c r="G142" s="52"/>
      <c r="H142" s="52"/>
      <c r="I142" s="52"/>
      <c r="J142" s="52"/>
      <c r="K142" s="52"/>
      <c r="L142" s="52"/>
      <c r="M142" s="52"/>
      <c r="N142" s="52"/>
      <c r="O142" s="52"/>
    </row>
    <row r="143" spans="3:15" x14ac:dyDescent="0.25">
      <c r="C143" s="52"/>
      <c r="D143" s="52"/>
      <c r="E143" s="52"/>
      <c r="F143" s="52"/>
      <c r="G143" s="52"/>
      <c r="H143" s="52"/>
      <c r="I143" s="52"/>
      <c r="J143" s="52"/>
      <c r="K143" s="52"/>
      <c r="L143" s="52"/>
      <c r="M143" s="52"/>
      <c r="N143" s="52"/>
      <c r="O143" s="52"/>
    </row>
    <row r="144" spans="3:15" x14ac:dyDescent="0.25">
      <c r="C144" s="52"/>
      <c r="D144" s="52"/>
      <c r="E144" s="52"/>
      <c r="F144" s="52"/>
      <c r="G144" s="52"/>
      <c r="H144" s="52"/>
      <c r="I144" s="52"/>
      <c r="J144" s="52"/>
      <c r="K144" s="52"/>
      <c r="L144" s="52"/>
      <c r="M144" s="52"/>
      <c r="N144" s="52"/>
      <c r="O144" s="52"/>
    </row>
    <row r="145" spans="3:15" x14ac:dyDescent="0.25">
      <c r="C145" s="52"/>
      <c r="D145" s="52"/>
      <c r="E145" s="52"/>
      <c r="F145" s="52"/>
      <c r="G145" s="52"/>
      <c r="H145" s="52"/>
      <c r="I145" s="52"/>
      <c r="J145" s="52"/>
      <c r="K145" s="52"/>
      <c r="L145" s="52"/>
      <c r="M145" s="52"/>
      <c r="N145" s="52"/>
      <c r="O145" s="52"/>
    </row>
    <row r="146" spans="3:15" x14ac:dyDescent="0.25">
      <c r="C146" s="52"/>
      <c r="D146" s="52"/>
      <c r="E146" s="52"/>
      <c r="F146" s="52"/>
      <c r="G146" s="52"/>
      <c r="H146" s="52"/>
      <c r="I146" s="52"/>
      <c r="J146" s="52"/>
      <c r="K146" s="52"/>
      <c r="L146" s="52"/>
      <c r="M146" s="52"/>
      <c r="N146" s="52"/>
      <c r="O146" s="52"/>
    </row>
    <row r="147" spans="3:15" x14ac:dyDescent="0.25">
      <c r="C147" s="52"/>
      <c r="D147" s="52"/>
      <c r="E147" s="52"/>
      <c r="F147" s="52"/>
      <c r="G147" s="52"/>
      <c r="H147" s="52"/>
      <c r="I147" s="52"/>
      <c r="J147" s="52"/>
      <c r="K147" s="52"/>
      <c r="L147" s="52"/>
      <c r="M147" s="52"/>
      <c r="N147" s="52"/>
      <c r="O147" s="52"/>
    </row>
    <row r="148" spans="3:15" x14ac:dyDescent="0.25">
      <c r="C148" s="52"/>
      <c r="D148" s="52"/>
      <c r="E148" s="52"/>
      <c r="F148" s="52"/>
      <c r="G148" s="52"/>
      <c r="H148" s="52"/>
      <c r="I148" s="52"/>
      <c r="J148" s="52"/>
      <c r="K148" s="52"/>
      <c r="L148" s="52"/>
      <c r="M148" s="52"/>
      <c r="N148" s="52"/>
      <c r="O148" s="52"/>
    </row>
    <row r="149" spans="3:15" x14ac:dyDescent="0.25">
      <c r="C149" s="52"/>
      <c r="D149" s="52"/>
      <c r="E149" s="52"/>
      <c r="F149" s="52"/>
      <c r="G149" s="52"/>
      <c r="H149" s="52"/>
      <c r="I149" s="52"/>
      <c r="J149" s="52"/>
      <c r="K149" s="52"/>
      <c r="L149" s="52"/>
      <c r="M149" s="52"/>
      <c r="N149" s="52"/>
      <c r="O149" s="52"/>
    </row>
    <row r="150" spans="3:15" x14ac:dyDescent="0.25">
      <c r="C150" s="52"/>
      <c r="D150" s="52"/>
      <c r="E150" s="52"/>
      <c r="F150" s="52"/>
      <c r="G150" s="52"/>
      <c r="H150" s="52"/>
      <c r="I150" s="52"/>
      <c r="J150" s="52"/>
      <c r="K150" s="52"/>
      <c r="L150" s="52"/>
      <c r="M150" s="52"/>
      <c r="N150" s="52"/>
      <c r="O150" s="52"/>
    </row>
    <row r="151" spans="3:15" x14ac:dyDescent="0.25">
      <c r="C151" s="52"/>
      <c r="D151" s="52"/>
      <c r="E151" s="52"/>
      <c r="F151" s="52"/>
      <c r="G151" s="52"/>
      <c r="H151" s="52"/>
      <c r="I151" s="52"/>
      <c r="J151" s="52"/>
      <c r="K151" s="52"/>
      <c r="L151" s="52"/>
      <c r="M151" s="52"/>
      <c r="N151" s="52"/>
      <c r="O151" s="52"/>
    </row>
    <row r="152" spans="3:15" x14ac:dyDescent="0.25">
      <c r="C152" s="52"/>
      <c r="D152" s="52"/>
      <c r="E152" s="52"/>
      <c r="F152" s="52"/>
      <c r="G152" s="52"/>
      <c r="H152" s="52"/>
      <c r="I152" s="52"/>
      <c r="J152" s="52"/>
      <c r="K152" s="52"/>
      <c r="L152" s="52"/>
      <c r="M152" s="52"/>
      <c r="N152" s="52"/>
      <c r="O152" s="52"/>
    </row>
    <row r="153" spans="3:15" x14ac:dyDescent="0.25">
      <c r="C153" s="52"/>
      <c r="D153" s="52"/>
      <c r="E153" s="52"/>
      <c r="F153" s="52"/>
      <c r="G153" s="52"/>
      <c r="H153" s="52"/>
      <c r="I153" s="52"/>
      <c r="J153" s="52"/>
      <c r="K153" s="52"/>
      <c r="L153" s="52"/>
      <c r="M153" s="52"/>
      <c r="N153" s="52"/>
      <c r="O153" s="52"/>
    </row>
    <row r="154" spans="3:15" x14ac:dyDescent="0.25">
      <c r="C154" s="52"/>
      <c r="D154" s="52"/>
      <c r="E154" s="52"/>
      <c r="F154" s="52"/>
      <c r="G154" s="52"/>
      <c r="H154" s="52"/>
      <c r="I154" s="52"/>
      <c r="J154" s="52"/>
      <c r="K154" s="52"/>
      <c r="L154" s="52"/>
      <c r="M154" s="52"/>
      <c r="N154" s="52"/>
      <c r="O154" s="52"/>
    </row>
    <row r="155" spans="3:15" x14ac:dyDescent="0.25">
      <c r="C155" s="52"/>
      <c r="D155" s="52"/>
      <c r="E155" s="52"/>
      <c r="F155" s="52"/>
      <c r="G155" s="52"/>
      <c r="H155" s="52"/>
      <c r="I155" s="52"/>
      <c r="J155" s="52"/>
      <c r="K155" s="52"/>
      <c r="L155" s="52"/>
      <c r="M155" s="52"/>
      <c r="N155" s="52"/>
      <c r="O155" s="52"/>
    </row>
    <row r="156" spans="3:15" x14ac:dyDescent="0.25">
      <c r="C156" s="52"/>
      <c r="D156" s="52"/>
      <c r="E156" s="52"/>
      <c r="F156" s="52"/>
      <c r="G156" s="52"/>
      <c r="H156" s="52"/>
      <c r="I156" s="52"/>
      <c r="J156" s="52"/>
      <c r="K156" s="52"/>
      <c r="L156" s="52"/>
      <c r="M156" s="52"/>
      <c r="N156" s="52"/>
      <c r="O156" s="52"/>
    </row>
    <row r="157" spans="3:15" x14ac:dyDescent="0.25">
      <c r="C157" s="52"/>
      <c r="D157" s="52"/>
      <c r="E157" s="52"/>
      <c r="F157" s="52"/>
      <c r="G157" s="52"/>
      <c r="H157" s="52"/>
      <c r="I157" s="52"/>
      <c r="J157" s="52"/>
      <c r="K157" s="52"/>
      <c r="L157" s="52"/>
      <c r="M157" s="52"/>
      <c r="N157" s="52"/>
      <c r="O157" s="52"/>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4">
    <mergeCell ref="C1:E1"/>
    <mergeCell ref="C27:O27"/>
    <mergeCell ref="C28:O28"/>
    <mergeCell ref="C29:O29"/>
    <mergeCell ref="C25:O25"/>
    <mergeCell ref="C26:O26"/>
    <mergeCell ref="C21:O21"/>
    <mergeCell ref="C22:O22"/>
    <mergeCell ref="C23:O23"/>
    <mergeCell ref="C18:O18"/>
    <mergeCell ref="C20:O20"/>
    <mergeCell ref="C24:O24"/>
    <mergeCell ref="C14:O14"/>
    <mergeCell ref="C15:O15"/>
    <mergeCell ref="C16:O16"/>
    <mergeCell ref="C17:O17"/>
    <mergeCell ref="C13:O13"/>
    <mergeCell ref="C19:O19"/>
    <mergeCell ref="C6:O6"/>
    <mergeCell ref="C8:O8"/>
    <mergeCell ref="C9:O9"/>
    <mergeCell ref="C10:O10"/>
    <mergeCell ref="C11:O11"/>
    <mergeCell ref="C12:O12"/>
  </mergeCells>
  <phoneticPr fontId="18" type="noConversion"/>
  <conditionalFormatting sqref="Z14">
    <cfRule type="cellIs" dxfId="6" priority="1" stopIfTrue="1" operator="lessThan">
      <formula>Z6+Z7+Z8+Z9+Z10+Z12+Z13</formula>
    </cfRule>
  </conditionalFormatting>
  <conditionalFormatting sqref="H14">
    <cfRule type="cellIs" dxfId="5" priority="2" stopIfTrue="1" operator="lessThan">
      <formula>H6+H5+H12+H12</formula>
    </cfRule>
    <cfRule type="cellIs" dxfId="4" priority="3" stopIfTrue="1" operator="lessThan">
      <formula>#REF!</formula>
    </cfRule>
  </conditionalFormatting>
  <conditionalFormatting sqref="J14 L14 N14 P14 R14 T14 V14 X14 AB14 AD14:AH14 AJ14 AL14">
    <cfRule type="cellIs" dxfId="3" priority="4" stopIfTrue="1" operator="lessThan">
      <formula>J6+J5+J12+J12</formula>
    </cfRule>
    <cfRule type="cellIs" dxfId="2" priority="5" stopIfTrue="1" operator="lessThan">
      <formula>J15/1000</formula>
    </cfRule>
  </conditionalFormatting>
  <conditionalFormatting sqref="G15 I15 K15 M15 O15 Q15 S15 U15 W15 Y15 AA15 AC15 AI15 AK15">
    <cfRule type="cellIs" dxfId="1" priority="6" stopIfTrue="1" operator="lessThan">
      <formula>G16</formula>
    </cfRule>
  </conditionalFormatting>
  <conditionalFormatting sqref="G17 I17 K17 M17 O17 Q17 S17 U17 W17 Y17 AA17 AC17 AI17 AK17 AE17 AG17">
    <cfRule type="cellIs" dxfId="0" priority="7" stopIfTrue="1" operator="lessThan">
      <formula>G9+G10+G11+G12+G13+G15+#REF!-0.1</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85"/>
  <sheetViews>
    <sheetView showGridLines="0" showRowColHeaders="0" rightToLeft="1" topLeftCell="A73" zoomScaleNormal="100" workbookViewId="0">
      <selection activeCell="A9" sqref="A9"/>
    </sheetView>
  </sheetViews>
  <sheetFormatPr defaultColWidth="9.109375" defaultRowHeight="13.2" x14ac:dyDescent="0.25"/>
  <cols>
    <col min="1" max="1" width="2.44140625" style="13" customWidth="1"/>
    <col min="2" max="2" width="10.44140625" style="13" customWidth="1"/>
    <col min="3" max="3" width="19.33203125" style="13" customWidth="1"/>
    <col min="4" max="4" width="13" style="13" customWidth="1"/>
    <col min="5" max="5" width="16.88671875" style="13" customWidth="1"/>
    <col min="6" max="6" width="6.6640625" style="13" customWidth="1"/>
    <col min="7" max="7" width="7.88671875" style="13" customWidth="1"/>
    <col min="8" max="8" width="8" style="13" customWidth="1"/>
    <col min="9" max="9" width="7.5546875" style="13" customWidth="1"/>
    <col min="10" max="10" width="24.5546875" style="13" customWidth="1"/>
    <col min="11" max="11" width="13" style="13" customWidth="1"/>
    <col min="12" max="16384" width="9.109375" style="13"/>
  </cols>
  <sheetData>
    <row r="1" spans="2:11" ht="15.6" x14ac:dyDescent="0.3">
      <c r="B1" s="718" t="s">
        <v>301</v>
      </c>
      <c r="C1" s="718"/>
      <c r="D1" s="14"/>
      <c r="E1" s="14"/>
      <c r="F1" s="14"/>
      <c r="G1" s="14"/>
      <c r="H1" s="14"/>
      <c r="I1" s="14"/>
      <c r="J1" s="14"/>
      <c r="K1" s="14"/>
    </row>
    <row r="2" spans="2:11" ht="15.75" customHeight="1" x14ac:dyDescent="0.25">
      <c r="B2" s="19"/>
      <c r="C2" s="18"/>
      <c r="D2" s="19"/>
      <c r="E2" s="18"/>
      <c r="F2" s="19"/>
      <c r="G2" s="18"/>
      <c r="H2" s="19"/>
      <c r="I2" s="18"/>
      <c r="J2" s="19"/>
      <c r="K2" s="18"/>
    </row>
    <row r="3" spans="2:11" ht="17.399999999999999" x14ac:dyDescent="0.25">
      <c r="B3" s="719" t="s">
        <v>263</v>
      </c>
      <c r="C3" s="719"/>
      <c r="D3" s="719"/>
      <c r="E3" s="719"/>
      <c r="F3" s="719"/>
      <c r="G3" s="719"/>
      <c r="H3" s="719"/>
      <c r="I3" s="719"/>
      <c r="J3" s="719"/>
      <c r="K3" s="719"/>
    </row>
    <row r="4" spans="2:11" ht="13.8" x14ac:dyDescent="0.25">
      <c r="C4" s="16"/>
    </row>
    <row r="5" spans="2:11" ht="15.6" x14ac:dyDescent="0.3">
      <c r="B5" s="720" t="s">
        <v>280</v>
      </c>
      <c r="C5" s="720"/>
      <c r="D5" s="720"/>
      <c r="E5" s="720"/>
      <c r="F5" s="720"/>
      <c r="G5" s="720"/>
      <c r="H5" s="720"/>
      <c r="I5" s="720"/>
      <c r="J5" s="720"/>
      <c r="K5" s="720"/>
    </row>
    <row r="6" spans="2:11" ht="6" customHeight="1" x14ac:dyDescent="0.25"/>
    <row r="7" spans="2:11" ht="46.5" customHeight="1" x14ac:dyDescent="0.25">
      <c r="B7" s="709" t="s">
        <v>302</v>
      </c>
      <c r="C7" s="710"/>
      <c r="D7" s="710"/>
      <c r="E7" s="710"/>
      <c r="F7" s="710"/>
      <c r="G7" s="710"/>
      <c r="H7" s="710"/>
      <c r="I7" s="710"/>
      <c r="J7" s="710"/>
      <c r="K7" s="710"/>
    </row>
    <row r="8" spans="2:11" ht="3" customHeight="1" x14ac:dyDescent="0.25">
      <c r="B8" s="721"/>
      <c r="C8" s="721"/>
      <c r="D8" s="721"/>
      <c r="E8" s="721"/>
      <c r="F8" s="721"/>
      <c r="G8" s="721"/>
      <c r="H8" s="721"/>
      <c r="I8" s="721"/>
      <c r="J8" s="721"/>
      <c r="K8" s="721"/>
    </row>
    <row r="9" spans="2:11" ht="27.75" customHeight="1" x14ac:dyDescent="0.25">
      <c r="B9" s="710" t="s">
        <v>290</v>
      </c>
      <c r="C9" s="710"/>
      <c r="D9" s="710"/>
      <c r="E9" s="710"/>
      <c r="F9" s="710"/>
      <c r="G9" s="710"/>
      <c r="H9" s="710"/>
      <c r="I9" s="710"/>
      <c r="J9" s="710"/>
      <c r="K9" s="710"/>
    </row>
    <row r="10" spans="2:11" ht="6" customHeight="1" x14ac:dyDescent="0.25">
      <c r="B10" s="710"/>
      <c r="C10" s="710"/>
      <c r="D10" s="710"/>
      <c r="E10" s="710"/>
      <c r="F10" s="710"/>
      <c r="G10" s="710"/>
      <c r="H10" s="710"/>
      <c r="I10" s="710"/>
      <c r="J10" s="710"/>
      <c r="K10" s="710"/>
    </row>
    <row r="11" spans="2:11" ht="30" customHeight="1" x14ac:dyDescent="0.25">
      <c r="B11" s="709" t="s">
        <v>291</v>
      </c>
      <c r="C11" s="710"/>
      <c r="D11" s="710"/>
      <c r="E11" s="710"/>
      <c r="F11" s="710"/>
      <c r="G11" s="710"/>
      <c r="H11" s="710"/>
      <c r="I11" s="710"/>
      <c r="J11" s="710"/>
      <c r="K11" s="710"/>
    </row>
    <row r="12" spans="2:11" ht="6" customHeight="1" x14ac:dyDescent="0.25">
      <c r="B12" s="710"/>
      <c r="C12" s="710"/>
      <c r="D12" s="710"/>
      <c r="E12" s="710"/>
      <c r="F12" s="710"/>
      <c r="G12" s="710"/>
      <c r="H12" s="710"/>
      <c r="I12" s="710"/>
      <c r="J12" s="710"/>
      <c r="K12" s="710"/>
    </row>
    <row r="13" spans="2:11" ht="15.75" customHeight="1" x14ac:dyDescent="0.25">
      <c r="B13" s="710" t="s">
        <v>281</v>
      </c>
      <c r="C13" s="710"/>
      <c r="D13" s="710"/>
      <c r="E13" s="710"/>
      <c r="F13" s="710"/>
      <c r="G13" s="710"/>
      <c r="H13" s="710"/>
      <c r="I13" s="710"/>
      <c r="J13" s="710"/>
      <c r="K13" s="710"/>
    </row>
    <row r="14" spans="2:11" ht="6" customHeight="1" x14ac:dyDescent="0.25">
      <c r="B14" s="710"/>
      <c r="C14" s="710"/>
      <c r="D14" s="710"/>
      <c r="E14" s="710"/>
      <c r="F14" s="710"/>
      <c r="G14" s="710"/>
      <c r="H14" s="710"/>
      <c r="I14" s="710"/>
      <c r="J14" s="710"/>
      <c r="K14" s="710"/>
    </row>
    <row r="15" spans="2:11" ht="25.5" customHeight="1" x14ac:dyDescent="0.25">
      <c r="B15" s="709" t="s">
        <v>293</v>
      </c>
      <c r="C15" s="710"/>
      <c r="D15" s="710"/>
      <c r="E15" s="710"/>
      <c r="F15" s="710"/>
      <c r="G15" s="710"/>
      <c r="H15" s="710"/>
      <c r="I15" s="710"/>
      <c r="J15" s="710"/>
      <c r="K15" s="710"/>
    </row>
    <row r="16" spans="2:11" ht="5.25" customHeight="1" x14ac:dyDescent="0.25">
      <c r="B16" s="710"/>
      <c r="C16" s="710"/>
      <c r="D16" s="710"/>
      <c r="E16" s="710"/>
      <c r="F16" s="710"/>
      <c r="G16" s="710"/>
      <c r="H16" s="710"/>
      <c r="I16" s="710"/>
      <c r="J16" s="710"/>
      <c r="K16" s="710"/>
    </row>
    <row r="17" spans="2:11" ht="21" customHeight="1" x14ac:dyDescent="0.25">
      <c r="B17" s="709" t="s">
        <v>282</v>
      </c>
      <c r="C17" s="710"/>
      <c r="D17" s="710"/>
      <c r="E17" s="710"/>
      <c r="F17" s="710"/>
      <c r="G17" s="710"/>
      <c r="H17" s="710"/>
      <c r="I17" s="710"/>
      <c r="J17" s="710"/>
      <c r="K17" s="710"/>
    </row>
    <row r="18" spans="2:11" ht="15.75" customHeight="1" x14ac:dyDescent="0.25">
      <c r="B18" s="709" t="s">
        <v>283</v>
      </c>
      <c r="C18" s="710"/>
      <c r="D18" s="710"/>
      <c r="E18" s="710"/>
      <c r="F18" s="710"/>
      <c r="G18" s="710"/>
      <c r="H18" s="710"/>
      <c r="I18" s="710"/>
      <c r="J18" s="710"/>
      <c r="K18" s="710"/>
    </row>
    <row r="19" spans="2:11" ht="15.75" customHeight="1" x14ac:dyDescent="0.25">
      <c r="B19" s="709" t="s">
        <v>284</v>
      </c>
      <c r="C19" s="710"/>
      <c r="D19" s="710"/>
      <c r="E19" s="710"/>
      <c r="F19" s="710"/>
      <c r="G19" s="710"/>
      <c r="H19" s="710"/>
      <c r="I19" s="710"/>
      <c r="J19" s="710"/>
      <c r="K19" s="710"/>
    </row>
    <row r="20" spans="2:11" ht="15.75" customHeight="1" x14ac:dyDescent="0.25">
      <c r="B20" s="709" t="s">
        <v>285</v>
      </c>
      <c r="C20" s="710"/>
      <c r="D20" s="710"/>
      <c r="E20" s="710"/>
      <c r="F20" s="710"/>
      <c r="G20" s="710"/>
      <c r="H20" s="710"/>
      <c r="I20" s="710"/>
      <c r="J20" s="710"/>
      <c r="K20" s="710"/>
    </row>
    <row r="21" spans="2:11" ht="3.75" customHeight="1" x14ac:dyDescent="0.25">
      <c r="B21" s="716"/>
      <c r="C21" s="716"/>
      <c r="D21" s="716"/>
      <c r="E21" s="716"/>
      <c r="F21" s="716"/>
      <c r="G21" s="716"/>
      <c r="H21" s="716"/>
      <c r="I21" s="716"/>
      <c r="J21" s="716"/>
      <c r="K21" s="716"/>
    </row>
    <row r="22" spans="2:11" ht="15.75" customHeight="1" x14ac:dyDescent="0.25">
      <c r="B22" s="716" t="s">
        <v>286</v>
      </c>
      <c r="C22" s="716"/>
      <c r="D22" s="716"/>
      <c r="E22" s="716"/>
      <c r="F22" s="716"/>
      <c r="G22" s="716"/>
      <c r="H22" s="716"/>
      <c r="I22" s="716"/>
      <c r="J22" s="716"/>
      <c r="K22" s="716"/>
    </row>
    <row r="23" spans="2:11" ht="5.25" customHeight="1" x14ac:dyDescent="0.25">
      <c r="B23" s="716"/>
      <c r="C23" s="716"/>
      <c r="D23" s="716"/>
      <c r="E23" s="716"/>
      <c r="F23" s="716"/>
      <c r="G23" s="716"/>
      <c r="H23" s="716"/>
      <c r="I23" s="716"/>
      <c r="J23" s="716"/>
      <c r="K23" s="716"/>
    </row>
    <row r="24" spans="2:11" ht="15.75" customHeight="1" x14ac:dyDescent="0.25">
      <c r="B24" s="709" t="s">
        <v>292</v>
      </c>
      <c r="C24" s="710"/>
      <c r="D24" s="710"/>
      <c r="E24" s="710"/>
      <c r="F24" s="710"/>
      <c r="G24" s="710"/>
      <c r="H24" s="710"/>
      <c r="I24" s="710"/>
      <c r="J24" s="710"/>
      <c r="K24" s="710"/>
    </row>
    <row r="25" spans="2:11" ht="17.25" customHeight="1" x14ac:dyDescent="0.25">
      <c r="B25" s="709" t="s">
        <v>287</v>
      </c>
      <c r="C25" s="710"/>
      <c r="D25" s="710"/>
      <c r="E25" s="710"/>
      <c r="F25" s="710"/>
      <c r="G25" s="710"/>
      <c r="H25" s="710"/>
      <c r="I25" s="710"/>
      <c r="J25" s="710"/>
      <c r="K25" s="710"/>
    </row>
    <row r="26" spans="2:11" ht="18" customHeight="1" x14ac:dyDescent="0.25">
      <c r="B26" s="709" t="s">
        <v>288</v>
      </c>
      <c r="C26" s="710"/>
      <c r="D26" s="710"/>
      <c r="E26" s="710"/>
      <c r="F26" s="710"/>
      <c r="G26" s="710"/>
      <c r="H26" s="710"/>
      <c r="I26" s="710"/>
      <c r="J26" s="710"/>
      <c r="K26" s="710"/>
    </row>
    <row r="27" spans="2:11" ht="6.75" customHeight="1" x14ac:dyDescent="0.25"/>
    <row r="28" spans="2:11" ht="28.5" customHeight="1" x14ac:dyDescent="0.25">
      <c r="B28" s="710" t="s">
        <v>1</v>
      </c>
      <c r="C28" s="710"/>
      <c r="D28" s="710"/>
      <c r="E28" s="710"/>
      <c r="F28" s="710"/>
      <c r="G28" s="710"/>
      <c r="H28" s="710"/>
      <c r="I28" s="710"/>
      <c r="J28" s="710"/>
      <c r="K28" s="710"/>
    </row>
    <row r="29" spans="2:11" ht="6.75" customHeight="1" x14ac:dyDescent="0.25">
      <c r="B29" s="534"/>
      <c r="C29" s="535"/>
      <c r="D29" s="535"/>
      <c r="E29" s="535"/>
      <c r="F29" s="535"/>
      <c r="G29" s="535"/>
      <c r="H29" s="535"/>
      <c r="I29" s="535"/>
      <c r="J29" s="535"/>
      <c r="K29" s="535"/>
    </row>
    <row r="30" spans="2:11" ht="11.25" customHeight="1" x14ac:dyDescent="0.25">
      <c r="B30" s="20"/>
      <c r="C30" s="21"/>
      <c r="D30" s="21"/>
      <c r="E30" s="21"/>
      <c r="F30" s="21"/>
      <c r="G30" s="21"/>
      <c r="H30" s="21"/>
      <c r="I30" s="21"/>
      <c r="J30" s="21"/>
      <c r="K30" s="21"/>
    </row>
    <row r="31" spans="2:11" ht="17.25" customHeight="1" x14ac:dyDescent="0.3">
      <c r="B31" s="717" t="s">
        <v>2</v>
      </c>
      <c r="C31" s="717"/>
      <c r="D31" s="717"/>
      <c r="E31" s="717"/>
      <c r="F31" s="717"/>
      <c r="G31" s="717"/>
      <c r="H31" s="717"/>
      <c r="I31" s="717"/>
      <c r="J31" s="717"/>
      <c r="K31" s="717"/>
    </row>
    <row r="32" spans="2:11" ht="9.75" customHeight="1" x14ac:dyDescent="0.3">
      <c r="B32" s="22"/>
      <c r="C32" s="23"/>
      <c r="D32" s="22"/>
      <c r="E32" s="23"/>
      <c r="F32" s="22"/>
      <c r="G32" s="23"/>
      <c r="H32" s="22"/>
      <c r="I32" s="23"/>
      <c r="J32" s="22"/>
      <c r="K32" s="23"/>
    </row>
    <row r="33" spans="2:11" ht="15.75" customHeight="1" x14ac:dyDescent="0.25">
      <c r="B33" s="536" t="s">
        <v>170</v>
      </c>
      <c r="C33" s="711" t="s">
        <v>3</v>
      </c>
      <c r="D33" s="712"/>
      <c r="E33" s="712"/>
      <c r="F33" s="712"/>
      <c r="G33" s="712"/>
      <c r="H33" s="712"/>
      <c r="I33" s="712"/>
      <c r="J33" s="712"/>
      <c r="K33" s="712"/>
    </row>
    <row r="34" spans="2:11" ht="27.75" customHeight="1" x14ac:dyDescent="0.25">
      <c r="B34" s="536" t="s">
        <v>170</v>
      </c>
      <c r="C34" s="713" t="s">
        <v>294</v>
      </c>
      <c r="D34" s="714"/>
      <c r="E34" s="714"/>
      <c r="F34" s="714"/>
      <c r="G34" s="714"/>
      <c r="H34" s="714"/>
      <c r="I34" s="714"/>
      <c r="J34" s="714"/>
      <c r="K34" s="714"/>
    </row>
    <row r="35" spans="2:11" ht="41.25" customHeight="1" x14ac:dyDescent="0.25">
      <c r="B35" s="536" t="s">
        <v>170</v>
      </c>
      <c r="C35" s="713" t="s">
        <v>295</v>
      </c>
      <c r="D35" s="715"/>
      <c r="E35" s="715"/>
      <c r="F35" s="715"/>
      <c r="G35" s="715"/>
      <c r="H35" s="715"/>
      <c r="I35" s="715"/>
      <c r="J35" s="715"/>
      <c r="K35" s="715"/>
    </row>
    <row r="36" spans="2:11" ht="30.75" customHeight="1" x14ac:dyDescent="0.25">
      <c r="B36" s="536" t="s">
        <v>170</v>
      </c>
      <c r="C36" s="707" t="s">
        <v>4</v>
      </c>
      <c r="D36" s="708"/>
      <c r="E36" s="708"/>
      <c r="F36" s="708"/>
      <c r="G36" s="708"/>
      <c r="H36" s="708"/>
      <c r="I36" s="708"/>
      <c r="J36" s="708"/>
      <c r="K36" s="708"/>
    </row>
    <row r="37" spans="2:11" ht="28.5" customHeight="1" x14ac:dyDescent="0.25">
      <c r="B37" s="536" t="s">
        <v>170</v>
      </c>
      <c r="C37" s="730" t="s">
        <v>296</v>
      </c>
      <c r="D37" s="730"/>
      <c r="E37" s="730"/>
      <c r="F37" s="730"/>
      <c r="G37" s="730"/>
      <c r="H37" s="730"/>
      <c r="I37" s="730"/>
      <c r="J37" s="730"/>
      <c r="K37" s="730"/>
    </row>
    <row r="38" spans="2:11" ht="29.25" customHeight="1" x14ac:dyDescent="0.25">
      <c r="B38" s="536" t="s">
        <v>170</v>
      </c>
      <c r="C38" s="731" t="s">
        <v>5</v>
      </c>
      <c r="D38" s="731"/>
      <c r="E38" s="731"/>
      <c r="F38" s="731"/>
      <c r="G38" s="731"/>
      <c r="H38" s="731"/>
      <c r="I38" s="731"/>
      <c r="J38" s="731"/>
      <c r="K38" s="731"/>
    </row>
    <row r="39" spans="2:11" ht="16.5" customHeight="1" x14ac:dyDescent="0.25">
      <c r="B39" s="536" t="s">
        <v>170</v>
      </c>
      <c r="C39" s="732" t="s">
        <v>6</v>
      </c>
      <c r="D39" s="732"/>
      <c r="E39" s="732"/>
      <c r="F39" s="732"/>
      <c r="G39" s="732"/>
      <c r="H39" s="732"/>
      <c r="I39" s="732"/>
      <c r="J39" s="732"/>
      <c r="K39" s="732"/>
    </row>
    <row r="40" spans="2:11" ht="17.25" customHeight="1" x14ac:dyDescent="0.25">
      <c r="B40" s="536" t="s">
        <v>170</v>
      </c>
      <c r="C40" s="734" t="s">
        <v>7</v>
      </c>
      <c r="D40" s="735"/>
      <c r="E40" s="735"/>
      <c r="F40" s="735"/>
      <c r="G40" s="735"/>
      <c r="H40" s="735"/>
      <c r="I40" s="735"/>
      <c r="J40" s="735"/>
      <c r="K40" s="735"/>
    </row>
    <row r="41" spans="2:11" ht="15.75" customHeight="1" x14ac:dyDescent="0.25">
      <c r="B41" s="536" t="s">
        <v>170</v>
      </c>
      <c r="C41" s="729" t="s">
        <v>8</v>
      </c>
      <c r="D41" s="732"/>
      <c r="E41" s="732"/>
      <c r="F41" s="732"/>
      <c r="G41" s="732"/>
      <c r="H41" s="732"/>
      <c r="I41" s="732"/>
      <c r="J41" s="732"/>
      <c r="K41" s="732"/>
    </row>
    <row r="42" spans="2:11" ht="11.25" customHeight="1" x14ac:dyDescent="0.25">
      <c r="B42" s="538"/>
      <c r="C42" s="539"/>
      <c r="D42" s="539"/>
      <c r="E42" s="539"/>
      <c r="F42" s="539"/>
      <c r="G42" s="539"/>
      <c r="H42" s="539"/>
      <c r="I42" s="539"/>
      <c r="J42" s="539"/>
      <c r="K42" s="539"/>
    </row>
    <row r="43" spans="2:11" s="187" customFormat="1" ht="15.75" customHeight="1" x14ac:dyDescent="0.25">
      <c r="B43" s="540" t="s">
        <v>9</v>
      </c>
      <c r="C43" s="540"/>
      <c r="D43" s="186"/>
      <c r="E43" s="541"/>
      <c r="F43" s="541"/>
      <c r="G43" s="541"/>
      <c r="H43" s="541"/>
      <c r="I43" s="541"/>
      <c r="J43" s="541"/>
      <c r="K43" s="541"/>
    </row>
    <row r="44" spans="2:11" s="24" customFormat="1" ht="2.25" customHeight="1" x14ac:dyDescent="0.25">
      <c r="B44" s="542"/>
      <c r="C44" s="543"/>
      <c r="D44" s="543"/>
      <c r="E44" s="543"/>
      <c r="F44" s="543"/>
      <c r="G44" s="543"/>
      <c r="H44" s="543"/>
      <c r="I44" s="543"/>
      <c r="J44" s="543"/>
      <c r="K44" s="543"/>
    </row>
    <row r="45" spans="2:11" s="24" customFormat="1" ht="25.5" customHeight="1" x14ac:dyDescent="0.25">
      <c r="B45" s="544" t="s">
        <v>196</v>
      </c>
      <c r="C45" s="545" t="s">
        <v>10</v>
      </c>
      <c r="D45" s="545"/>
      <c r="E45" s="545"/>
      <c r="F45" s="545"/>
      <c r="G45" s="545"/>
      <c r="H45" s="545"/>
      <c r="I45" s="545"/>
      <c r="J45" s="545"/>
      <c r="K45" s="545"/>
    </row>
    <row r="46" spans="2:11" s="24" customFormat="1" ht="13.8" x14ac:dyDescent="0.25">
      <c r="B46" s="544" t="s">
        <v>196</v>
      </c>
      <c r="C46" s="546" t="s">
        <v>11</v>
      </c>
      <c r="D46" s="547"/>
      <c r="E46" s="547"/>
      <c r="F46" s="547"/>
      <c r="G46" s="547"/>
      <c r="H46" s="547"/>
      <c r="I46" s="547"/>
      <c r="J46" s="547"/>
      <c r="K46" s="547"/>
    </row>
    <row r="47" spans="2:11" s="24" customFormat="1" ht="14.25" customHeight="1" x14ac:dyDescent="0.25">
      <c r="B47" s="544" t="s">
        <v>196</v>
      </c>
      <c r="C47" s="546" t="s">
        <v>12</v>
      </c>
      <c r="D47" s="543"/>
      <c r="E47" s="543"/>
      <c r="F47" s="543"/>
      <c r="G47" s="543"/>
      <c r="H47" s="543"/>
      <c r="I47" s="543"/>
      <c r="J47" s="543"/>
      <c r="K47" s="543"/>
    </row>
    <row r="48" spans="2:11" s="24" customFormat="1" ht="27.75" customHeight="1" x14ac:dyDescent="0.25">
      <c r="B48" s="544" t="s">
        <v>196</v>
      </c>
      <c r="C48" s="733" t="s">
        <v>303</v>
      </c>
      <c r="D48" s="732"/>
      <c r="E48" s="732"/>
      <c r="F48" s="732"/>
      <c r="G48" s="732"/>
      <c r="H48" s="732"/>
      <c r="I48" s="732"/>
      <c r="J48" s="732"/>
      <c r="K48" s="732"/>
    </row>
    <row r="49" spans="2:11" ht="10.5" customHeight="1" x14ac:dyDescent="0.25">
      <c r="B49" s="538"/>
      <c r="C49" s="548"/>
      <c r="D49" s="548"/>
      <c r="E49" s="548"/>
      <c r="F49" s="548"/>
      <c r="G49" s="548"/>
      <c r="H49" s="548"/>
      <c r="I49" s="548"/>
      <c r="J49" s="548"/>
      <c r="K49" s="548"/>
    </row>
    <row r="50" spans="2:11" ht="14.25" customHeight="1" x14ac:dyDescent="0.3">
      <c r="B50" s="720" t="s">
        <v>13</v>
      </c>
      <c r="C50" s="720"/>
      <c r="D50" s="720"/>
      <c r="E50" s="720"/>
      <c r="F50" s="720"/>
      <c r="G50" s="720"/>
      <c r="H50" s="720"/>
      <c r="I50" s="720"/>
      <c r="J50" s="720"/>
      <c r="K50" s="720"/>
    </row>
    <row r="51" spans="2:11" s="15" customFormat="1" ht="8.25" customHeight="1" x14ac:dyDescent="0.3">
      <c r="B51" s="101"/>
      <c r="C51" s="101"/>
      <c r="D51" s="101"/>
      <c r="E51" s="101"/>
      <c r="F51" s="101"/>
      <c r="G51" s="101"/>
      <c r="H51" s="101"/>
      <c r="I51" s="101"/>
      <c r="J51" s="101"/>
      <c r="K51" s="101"/>
    </row>
    <row r="52" spans="2:11" ht="44.25" customHeight="1" x14ac:dyDescent="0.25">
      <c r="B52" s="729" t="s">
        <v>297</v>
      </c>
      <c r="C52" s="722"/>
      <c r="D52" s="722"/>
      <c r="E52" s="722"/>
      <c r="F52" s="722"/>
      <c r="G52" s="722"/>
      <c r="H52" s="722"/>
      <c r="I52" s="722"/>
      <c r="J52" s="722"/>
      <c r="K52" s="722"/>
    </row>
    <row r="53" spans="2:11" ht="25.5" customHeight="1" x14ac:dyDescent="0.25">
      <c r="B53" s="722" t="s">
        <v>298</v>
      </c>
      <c r="C53" s="722"/>
      <c r="D53" s="722"/>
      <c r="E53" s="722"/>
      <c r="F53" s="722"/>
      <c r="G53" s="722"/>
      <c r="H53" s="722"/>
      <c r="I53" s="722"/>
      <c r="J53" s="722"/>
      <c r="K53" s="722"/>
    </row>
    <row r="54" spans="2:11" ht="6.75" customHeight="1" x14ac:dyDescent="0.25">
      <c r="B54" s="549"/>
      <c r="C54" s="549"/>
      <c r="D54" s="549"/>
      <c r="E54" s="549"/>
      <c r="F54" s="549"/>
      <c r="G54" s="549"/>
      <c r="H54" s="549"/>
      <c r="I54" s="549"/>
      <c r="J54" s="549"/>
      <c r="K54" s="549"/>
    </row>
    <row r="55" spans="2:11" s="24" customFormat="1" ht="14.25" customHeight="1" x14ac:dyDescent="0.25">
      <c r="B55" s="550" t="s">
        <v>14</v>
      </c>
    </row>
    <row r="56" spans="2:11" s="24" customFormat="1" ht="26.25" customHeight="1" x14ac:dyDescent="0.25">
      <c r="B56" s="727" t="s">
        <v>299</v>
      </c>
      <c r="C56" s="728"/>
      <c r="D56" s="728"/>
      <c r="E56" s="728"/>
      <c r="F56" s="728"/>
      <c r="G56" s="728"/>
      <c r="H56" s="728"/>
      <c r="I56" s="728"/>
      <c r="J56" s="728"/>
      <c r="K56" s="728"/>
    </row>
    <row r="57" spans="2:11" s="24" customFormat="1" ht="33.75" customHeight="1" x14ac:dyDescent="0.25">
      <c r="B57" s="725" t="s">
        <v>354</v>
      </c>
      <c r="C57" s="726"/>
      <c r="D57" s="726"/>
      <c r="E57" s="726"/>
      <c r="F57" s="726"/>
      <c r="G57" s="726"/>
      <c r="H57" s="726"/>
      <c r="I57" s="726"/>
      <c r="J57" s="726"/>
      <c r="K57" s="726"/>
    </row>
    <row r="58" spans="2:11" s="24" customFormat="1" ht="51.9" customHeight="1" x14ac:dyDescent="0.25">
      <c r="B58" s="727" t="s">
        <v>300</v>
      </c>
      <c r="C58" s="728"/>
      <c r="D58" s="728"/>
      <c r="E58" s="728"/>
      <c r="F58" s="728"/>
      <c r="G58" s="728"/>
      <c r="H58" s="728"/>
      <c r="I58" s="728"/>
      <c r="J58" s="728"/>
      <c r="K58" s="728"/>
    </row>
    <row r="59" spans="2:11" s="24" customFormat="1" ht="39.75" customHeight="1" x14ac:dyDescent="0.25">
      <c r="B59" s="727" t="s">
        <v>304</v>
      </c>
      <c r="C59" s="728"/>
      <c r="D59" s="728"/>
      <c r="E59" s="728"/>
      <c r="F59" s="728"/>
      <c r="G59" s="728"/>
      <c r="H59" s="728"/>
      <c r="I59" s="728"/>
      <c r="J59" s="728"/>
      <c r="K59" s="728"/>
    </row>
    <row r="60" spans="2:11" s="24" customFormat="1" ht="9" customHeight="1" x14ac:dyDescent="0.25">
      <c r="B60" s="537"/>
      <c r="C60" s="25"/>
      <c r="D60" s="25"/>
      <c r="E60" s="25"/>
      <c r="F60" s="25"/>
      <c r="G60" s="25"/>
      <c r="H60" s="25"/>
      <c r="I60" s="25"/>
      <c r="J60" s="25"/>
      <c r="K60" s="25"/>
    </row>
    <row r="61" spans="2:11" s="24" customFormat="1" ht="14.25" customHeight="1" x14ac:dyDescent="0.25">
      <c r="B61" s="550" t="s">
        <v>15</v>
      </c>
      <c r="C61" s="26"/>
      <c r="D61" s="26"/>
      <c r="E61" s="26"/>
      <c r="F61" s="26"/>
      <c r="G61" s="26"/>
      <c r="H61" s="26"/>
      <c r="I61" s="26"/>
      <c r="J61" s="26"/>
      <c r="K61" s="26"/>
    </row>
    <row r="62" spans="2:11" s="24" customFormat="1" ht="3.75" customHeight="1" x14ac:dyDescent="0.25">
      <c r="B62" s="723"/>
      <c r="C62" s="724"/>
      <c r="D62" s="724"/>
      <c r="E62" s="724"/>
      <c r="F62" s="724"/>
      <c r="G62" s="724"/>
      <c r="H62" s="724"/>
      <c r="I62" s="724"/>
      <c r="J62" s="724"/>
      <c r="K62" s="724"/>
    </row>
    <row r="63" spans="2:11" s="24" customFormat="1" ht="51.9" customHeight="1" x14ac:dyDescent="0.25">
      <c r="B63" s="723" t="s">
        <v>305</v>
      </c>
      <c r="C63" s="724"/>
      <c r="D63" s="724"/>
      <c r="E63" s="724"/>
      <c r="F63" s="724"/>
      <c r="G63" s="724"/>
      <c r="H63" s="724"/>
      <c r="I63" s="724"/>
      <c r="J63" s="724"/>
      <c r="K63" s="724"/>
    </row>
    <row r="64" spans="2:11" s="24" customFormat="1" ht="65.099999999999994" customHeight="1" x14ac:dyDescent="0.25">
      <c r="B64" s="723" t="s">
        <v>306</v>
      </c>
      <c r="C64" s="724"/>
      <c r="D64" s="724"/>
      <c r="E64" s="724"/>
      <c r="F64" s="724"/>
      <c r="G64" s="724"/>
      <c r="H64" s="724"/>
      <c r="I64" s="724"/>
      <c r="J64" s="724"/>
      <c r="K64" s="724"/>
    </row>
    <row r="65" spans="2:11" s="24" customFormat="1" ht="29.25" customHeight="1" x14ac:dyDescent="0.25">
      <c r="B65" s="723" t="s">
        <v>16</v>
      </c>
      <c r="C65" s="724"/>
      <c r="D65" s="724"/>
      <c r="E65" s="724"/>
      <c r="F65" s="724"/>
      <c r="G65" s="724"/>
      <c r="H65" s="724"/>
      <c r="I65" s="724"/>
      <c r="J65" s="724"/>
      <c r="K65" s="724"/>
    </row>
    <row r="66" spans="2:11" s="24" customFormat="1" ht="9.75" customHeight="1" x14ac:dyDescent="0.25">
      <c r="B66" s="551"/>
      <c r="C66" s="552"/>
      <c r="D66" s="552"/>
      <c r="E66" s="552"/>
      <c r="F66" s="552"/>
      <c r="G66" s="552"/>
      <c r="H66" s="552"/>
      <c r="I66" s="552"/>
      <c r="J66" s="552"/>
      <c r="K66" s="552"/>
    </row>
    <row r="67" spans="2:11" s="24" customFormat="1" ht="13.5" customHeight="1" x14ac:dyDescent="0.25">
      <c r="B67" s="550" t="s">
        <v>17</v>
      </c>
      <c r="D67" s="553"/>
    </row>
    <row r="68" spans="2:11" s="24" customFormat="1" ht="29.25" customHeight="1" x14ac:dyDescent="0.25">
      <c r="B68" s="743" t="s">
        <v>18</v>
      </c>
      <c r="C68" s="744"/>
      <c r="D68" s="744"/>
      <c r="E68" s="744"/>
      <c r="F68" s="744"/>
      <c r="G68" s="744"/>
      <c r="H68" s="744"/>
      <c r="I68" s="744"/>
      <c r="J68" s="744"/>
      <c r="K68" s="744"/>
    </row>
    <row r="69" spans="2:11" s="24" customFormat="1" ht="31.5" customHeight="1" x14ac:dyDescent="0.25">
      <c r="B69" s="741" t="s">
        <v>307</v>
      </c>
      <c r="C69" s="737"/>
      <c r="D69" s="737"/>
      <c r="E69" s="737"/>
      <c r="F69" s="737"/>
      <c r="G69" s="737"/>
      <c r="H69" s="737"/>
      <c r="I69" s="737"/>
      <c r="J69" s="737"/>
      <c r="K69" s="742"/>
    </row>
    <row r="70" spans="2:11" s="24" customFormat="1" ht="40.5" customHeight="1" x14ac:dyDescent="0.25">
      <c r="B70" s="741" t="s">
        <v>19</v>
      </c>
      <c r="C70" s="737"/>
      <c r="D70" s="737"/>
      <c r="E70" s="737"/>
      <c r="F70" s="737"/>
      <c r="G70" s="737"/>
      <c r="H70" s="737"/>
      <c r="I70" s="737"/>
      <c r="J70" s="737"/>
      <c r="K70" s="742"/>
    </row>
    <row r="71" spans="2:11" s="24" customFormat="1" ht="43.5" customHeight="1" x14ac:dyDescent="0.25">
      <c r="B71" s="741" t="s">
        <v>308</v>
      </c>
      <c r="C71" s="737"/>
      <c r="D71" s="737"/>
      <c r="E71" s="737"/>
      <c r="F71" s="737"/>
      <c r="G71" s="737"/>
      <c r="H71" s="737"/>
      <c r="I71" s="737"/>
      <c r="J71" s="737"/>
      <c r="K71" s="742"/>
    </row>
    <row r="72" spans="2:11" s="24" customFormat="1" ht="144" customHeight="1" x14ac:dyDescent="0.35">
      <c r="B72" s="727" t="s">
        <v>20</v>
      </c>
      <c r="C72" s="728"/>
      <c r="D72" s="728"/>
      <c r="E72" s="728"/>
      <c r="F72" s="728"/>
      <c r="G72" s="728"/>
      <c r="H72" s="728"/>
      <c r="I72" s="728"/>
      <c r="J72" s="728"/>
      <c r="K72" s="728"/>
    </row>
    <row r="73" spans="2:11" s="24" customFormat="1" ht="16.5" customHeight="1" x14ac:dyDescent="0.25">
      <c r="B73" s="728"/>
      <c r="C73" s="728"/>
      <c r="D73" s="728"/>
      <c r="E73" s="728"/>
      <c r="F73" s="728"/>
      <c r="G73" s="728"/>
      <c r="H73" s="728"/>
      <c r="I73" s="728"/>
      <c r="J73" s="728"/>
      <c r="K73" s="728"/>
    </row>
    <row r="74" spans="2:11" s="24" customFormat="1" ht="14.25" customHeight="1" x14ac:dyDescent="0.25">
      <c r="B74" s="550" t="s">
        <v>21</v>
      </c>
      <c r="C74" s="554"/>
    </row>
    <row r="75" spans="2:11" s="24" customFormat="1" ht="29.25" customHeight="1" x14ac:dyDescent="0.25">
      <c r="B75" s="743" t="s">
        <v>22</v>
      </c>
      <c r="C75" s="744"/>
      <c r="D75" s="744"/>
      <c r="E75" s="744"/>
      <c r="F75" s="744"/>
      <c r="G75" s="744"/>
      <c r="H75" s="744"/>
      <c r="I75" s="744"/>
      <c r="J75" s="744"/>
      <c r="K75" s="744"/>
    </row>
    <row r="76" spans="2:11" s="24" customFormat="1" ht="8.25" customHeight="1" x14ac:dyDescent="0.25">
      <c r="B76" s="25"/>
      <c r="C76" s="26"/>
      <c r="D76" s="26"/>
      <c r="E76" s="26"/>
      <c r="F76" s="26"/>
      <c r="G76" s="26"/>
      <c r="H76" s="26"/>
      <c r="I76" s="26"/>
      <c r="J76" s="26"/>
      <c r="K76" s="18"/>
    </row>
    <row r="77" spans="2:11" s="28" customFormat="1" ht="14.25" customHeight="1" x14ac:dyDescent="0.25">
      <c r="B77" s="550" t="s">
        <v>23</v>
      </c>
      <c r="C77" s="24"/>
    </row>
    <row r="78" spans="2:11" s="24" customFormat="1" ht="27" customHeight="1" x14ac:dyDescent="0.25">
      <c r="B78" s="727" t="s">
        <v>24</v>
      </c>
      <c r="C78" s="728"/>
      <c r="D78" s="728"/>
      <c r="E78" s="728"/>
      <c r="F78" s="728"/>
      <c r="G78" s="728"/>
      <c r="H78" s="728"/>
      <c r="I78" s="728"/>
      <c r="J78" s="728"/>
      <c r="K78" s="728"/>
    </row>
    <row r="79" spans="2:11" s="24" customFormat="1" ht="7.5" customHeight="1" x14ac:dyDescent="0.25">
      <c r="B79" s="745"/>
      <c r="C79" s="745"/>
      <c r="D79" s="745"/>
      <c r="E79" s="745"/>
      <c r="F79" s="745"/>
      <c r="G79" s="745"/>
      <c r="H79" s="745"/>
      <c r="I79" s="745"/>
      <c r="J79" s="745"/>
    </row>
    <row r="80" spans="2:11" s="24" customFormat="1" ht="5.25" customHeight="1" x14ac:dyDescent="0.25">
      <c r="B80" s="555"/>
      <c r="C80" s="555"/>
      <c r="D80" s="555"/>
      <c r="E80" s="555"/>
      <c r="F80" s="555"/>
      <c r="G80" s="555"/>
      <c r="H80" s="555"/>
      <c r="I80" s="555"/>
      <c r="J80" s="555"/>
    </row>
    <row r="81" spans="2:11" s="24" customFormat="1" ht="14.25" customHeight="1" x14ac:dyDescent="0.25">
      <c r="B81" s="550" t="s">
        <v>25</v>
      </c>
    </row>
    <row r="82" spans="2:11" s="24" customFormat="1" ht="13.5" customHeight="1" x14ac:dyDescent="0.25">
      <c r="B82" s="737" t="s">
        <v>26</v>
      </c>
      <c r="C82" s="737"/>
      <c r="D82" s="738"/>
      <c r="E82" s="738"/>
      <c r="F82" s="738"/>
      <c r="G82" s="738"/>
      <c r="H82" s="738"/>
      <c r="I82" s="738"/>
      <c r="J82" s="738"/>
      <c r="K82" s="740"/>
    </row>
    <row r="83" spans="2:11" s="24" customFormat="1" ht="27" customHeight="1" x14ac:dyDescent="0.25">
      <c r="B83" s="736" t="s">
        <v>27</v>
      </c>
      <c r="C83" s="737"/>
      <c r="D83" s="738"/>
      <c r="E83" s="738"/>
      <c r="F83" s="738"/>
      <c r="G83" s="738"/>
      <c r="H83" s="738"/>
      <c r="I83" s="738"/>
      <c r="J83" s="738"/>
      <c r="K83" s="739"/>
    </row>
    <row r="84" spans="2:11" s="24" customFormat="1" ht="13.8" x14ac:dyDescent="0.25"/>
    <row r="85" spans="2:11" s="24" customFormat="1" ht="13.8" x14ac:dyDescent="0.25"/>
  </sheetData>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45972222222222225" right="0.57013888888888886" top="0.82" bottom="0.98402777777777772" header="0.51180555555555562" footer="0.5"/>
      <printOptions horizontalCentered="1"/>
      <pageSetup paperSize="9" scale="94" firstPageNumber="0" orientation="landscape" horizontalDpi="300" verticalDpi="300" r:id="rId1"/>
      <headerFooter alignWithMargins="0">
        <oddFooter>&amp;C&amp;8UNSD/UNEP Questionnaire 2008 on Environment Statistics - Waste Section - p.&amp;P</oddFooter>
      </headerFooter>
    </customSheetView>
  </customSheetViews>
  <mergeCells count="57">
    <mergeCell ref="B65:K65"/>
    <mergeCell ref="B68:K68"/>
    <mergeCell ref="B83:K83"/>
    <mergeCell ref="B78:K78"/>
    <mergeCell ref="B82:K82"/>
    <mergeCell ref="B69:K69"/>
    <mergeCell ref="B70:K70"/>
    <mergeCell ref="B75:K75"/>
    <mergeCell ref="B72:K72"/>
    <mergeCell ref="B73:K73"/>
    <mergeCell ref="B79:J79"/>
    <mergeCell ref="B71:K71"/>
    <mergeCell ref="C37:K37"/>
    <mergeCell ref="C38:K38"/>
    <mergeCell ref="C39:K39"/>
    <mergeCell ref="C48:K48"/>
    <mergeCell ref="C40:K40"/>
    <mergeCell ref="C41:K41"/>
    <mergeCell ref="B53:K53"/>
    <mergeCell ref="B64:K64"/>
    <mergeCell ref="B50:K50"/>
    <mergeCell ref="B63:K63"/>
    <mergeCell ref="B57:K57"/>
    <mergeCell ref="B58:K58"/>
    <mergeCell ref="B56:K56"/>
    <mergeCell ref="B52:K52"/>
    <mergeCell ref="B59:K59"/>
    <mergeCell ref="B62:K62"/>
    <mergeCell ref="B18:K18"/>
    <mergeCell ref="B19:K19"/>
    <mergeCell ref="B20:K20"/>
    <mergeCell ref="B1:C1"/>
    <mergeCell ref="B3:K3"/>
    <mergeCell ref="B5:K5"/>
    <mergeCell ref="B17:K17"/>
    <mergeCell ref="B7:K7"/>
    <mergeCell ref="B9:K9"/>
    <mergeCell ref="B10:K10"/>
    <mergeCell ref="B12:K12"/>
    <mergeCell ref="B14:K14"/>
    <mergeCell ref="B8:K8"/>
    <mergeCell ref="C36:K36"/>
    <mergeCell ref="B11:K11"/>
    <mergeCell ref="B13:K13"/>
    <mergeCell ref="B15:K15"/>
    <mergeCell ref="B16:K16"/>
    <mergeCell ref="C33:K33"/>
    <mergeCell ref="C34:K34"/>
    <mergeCell ref="C35:K35"/>
    <mergeCell ref="B22:K22"/>
    <mergeCell ref="B21:K21"/>
    <mergeCell ref="B26:K26"/>
    <mergeCell ref="B31:K31"/>
    <mergeCell ref="B28:K28"/>
    <mergeCell ref="B23:K23"/>
    <mergeCell ref="B24:K24"/>
    <mergeCell ref="B25:K25"/>
  </mergeCells>
  <phoneticPr fontId="18" type="noConversion"/>
  <hyperlinks>
    <hyperlink ref="B57" r:id="rId2" display="http://unstats.un.org/unsd/cr/registry/regcst.asp?Cl=27"/>
    <hyperlink ref="B57:K57" r:id="rId3" display="http://unstats.un.org/unsd/publication/SeriesM/seriesm_4rev4a.pdf"/>
  </hyperlinks>
  <printOptions horizontalCentered="1"/>
  <pageMargins left="0.45972222222222225" right="0.57013888888888886" top="0.82" bottom="0.98402777777777772" header="0.51180555555555562" footer="0.5"/>
  <pageSetup scale="80" firstPageNumber="0" orientation="landscape" r:id="rId4"/>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4" manualBreakCount="4">
    <brk id="29" max="16383" man="1"/>
    <brk id="49" max="16383" man="1"/>
    <brk id="64" max="11" man="1"/>
    <brk id="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48"/>
  <sheetViews>
    <sheetView showGridLines="0" rightToLeft="1" zoomScaleNormal="100" workbookViewId="0">
      <selection activeCell="B7" sqref="B7:D7"/>
    </sheetView>
  </sheetViews>
  <sheetFormatPr defaultColWidth="9.109375" defaultRowHeight="13.8" x14ac:dyDescent="0.25"/>
  <cols>
    <col min="1" max="1" width="2.109375" style="29" customWidth="1"/>
    <col min="2" max="2" width="13.33203125" style="29" customWidth="1"/>
    <col min="3" max="3" width="26" style="30" customWidth="1"/>
    <col min="4" max="4" width="96.6640625" style="31" customWidth="1"/>
    <col min="5" max="5" width="17.44140625" style="29" customWidth="1"/>
    <col min="6" max="6" width="80.33203125" style="29" customWidth="1"/>
    <col min="7" max="16384" width="9.109375" style="29"/>
  </cols>
  <sheetData>
    <row r="1" spans="2:5" s="32" customFormat="1" ht="15.6" x14ac:dyDescent="0.3">
      <c r="B1" s="747" t="s">
        <v>279</v>
      </c>
      <c r="C1" s="747"/>
      <c r="D1" s="748"/>
    </row>
    <row r="2" spans="2:5" s="32" customFormat="1" ht="11.25" customHeight="1" x14ac:dyDescent="0.3">
      <c r="C2" s="33"/>
      <c r="D2" s="34"/>
    </row>
    <row r="3" spans="2:5" s="32" customFormat="1" ht="17.399999999999999" x14ac:dyDescent="0.3">
      <c r="B3" s="751" t="s">
        <v>266</v>
      </c>
      <c r="C3" s="751"/>
      <c r="D3" s="751"/>
    </row>
    <row r="4" spans="2:5" s="32" customFormat="1" ht="17.399999999999999" x14ac:dyDescent="0.25">
      <c r="B4" s="35"/>
      <c r="C4" s="36"/>
      <c r="D4" s="37"/>
    </row>
    <row r="5" spans="2:5" s="32" customFormat="1" ht="15.6" x14ac:dyDescent="0.25">
      <c r="B5" s="746" t="s">
        <v>28</v>
      </c>
      <c r="C5" s="746"/>
      <c r="D5" s="746"/>
    </row>
    <row r="6" spans="2:5" s="32" customFormat="1" ht="27.75" customHeight="1" x14ac:dyDescent="0.25">
      <c r="B6" s="752" t="s">
        <v>357</v>
      </c>
      <c r="C6" s="753"/>
      <c r="D6" s="753"/>
    </row>
    <row r="7" spans="2:5" s="32" customFormat="1" ht="16.5" customHeight="1" thickBot="1" x14ac:dyDescent="0.3">
      <c r="B7" s="725" t="s">
        <v>358</v>
      </c>
      <c r="C7" s="725"/>
      <c r="D7" s="725"/>
    </row>
    <row r="8" spans="2:5" s="32" customFormat="1" ht="26.4" x14ac:dyDescent="0.25">
      <c r="B8" s="556" t="s">
        <v>29</v>
      </c>
      <c r="C8" s="557" t="s">
        <v>309</v>
      </c>
      <c r="D8" s="38" t="s">
        <v>310</v>
      </c>
    </row>
    <row r="9" spans="2:5" s="32" customFormat="1" ht="50.25" customHeight="1" x14ac:dyDescent="0.25">
      <c r="B9" s="558" t="s">
        <v>30</v>
      </c>
      <c r="C9" s="39" t="s">
        <v>31</v>
      </c>
      <c r="D9" s="559" t="s">
        <v>0</v>
      </c>
    </row>
    <row r="10" spans="2:5" s="32" customFormat="1" ht="39.75" customHeight="1" x14ac:dyDescent="0.25">
      <c r="B10" s="560" t="s">
        <v>32</v>
      </c>
      <c r="C10" s="561" t="s">
        <v>33</v>
      </c>
      <c r="D10" s="562" t="s">
        <v>34</v>
      </c>
    </row>
    <row r="11" spans="2:5" s="32" customFormat="1" ht="71.25" customHeight="1" x14ac:dyDescent="0.25">
      <c r="B11" s="563" t="s">
        <v>35</v>
      </c>
      <c r="C11" s="564" t="s">
        <v>36</v>
      </c>
      <c r="D11" s="559" t="s">
        <v>37</v>
      </c>
    </row>
    <row r="12" spans="2:5" s="32" customFormat="1" ht="30" customHeight="1" x14ac:dyDescent="0.25">
      <c r="B12" s="563" t="s">
        <v>38</v>
      </c>
      <c r="C12" s="39" t="s">
        <v>39</v>
      </c>
      <c r="D12" s="559" t="s">
        <v>40</v>
      </c>
    </row>
    <row r="13" spans="2:5" s="32" customFormat="1" ht="37.5" customHeight="1" x14ac:dyDescent="0.25">
      <c r="B13" s="563" t="s">
        <v>41</v>
      </c>
      <c r="C13" s="42" t="s">
        <v>42</v>
      </c>
      <c r="D13" s="559" t="s">
        <v>43</v>
      </c>
    </row>
    <row r="14" spans="2:5" ht="22.5" customHeight="1" x14ac:dyDescent="0.25">
      <c r="B14" s="565" t="s">
        <v>44</v>
      </c>
      <c r="C14" s="565" t="s">
        <v>45</v>
      </c>
      <c r="D14" s="102" t="s">
        <v>46</v>
      </c>
      <c r="E14" s="40"/>
    </row>
    <row r="15" spans="2:5" ht="13.2" x14ac:dyDescent="0.25">
      <c r="B15" s="41"/>
      <c r="C15" s="42"/>
      <c r="D15" s="17"/>
    </row>
    <row r="16" spans="2:5" ht="11.25" customHeight="1" x14ac:dyDescent="0.25">
      <c r="B16" s="746" t="s">
        <v>311</v>
      </c>
      <c r="C16" s="746"/>
      <c r="D16" s="746"/>
    </row>
    <row r="17" spans="2:7" s="13" customFormat="1" ht="15" customHeight="1" thickBot="1" x14ac:dyDescent="0.3">
      <c r="B17" s="29"/>
      <c r="C17" s="43"/>
      <c r="D17" s="44"/>
    </row>
    <row r="18" spans="2:7" ht="39" customHeight="1" x14ac:dyDescent="0.25">
      <c r="B18" s="566" t="s">
        <v>48</v>
      </c>
      <c r="C18" s="567" t="s">
        <v>49</v>
      </c>
      <c r="D18" s="568" t="s">
        <v>266</v>
      </c>
      <c r="F18" s="759"/>
      <c r="G18" s="759"/>
    </row>
    <row r="19" spans="2:7" ht="15" customHeight="1" x14ac:dyDescent="0.25">
      <c r="B19" s="749"/>
      <c r="C19" s="755" t="s">
        <v>50</v>
      </c>
      <c r="D19" s="757" t="s">
        <v>51</v>
      </c>
      <c r="F19" s="760"/>
      <c r="G19" s="760"/>
    </row>
    <row r="20" spans="2:7" ht="31.5" customHeight="1" x14ac:dyDescent="0.25">
      <c r="B20" s="750"/>
      <c r="C20" s="756"/>
      <c r="D20" s="758"/>
      <c r="F20" s="754"/>
      <c r="G20" s="754"/>
    </row>
    <row r="21" spans="2:7" ht="30.75" customHeight="1" x14ac:dyDescent="0.25">
      <c r="B21" s="570" t="s">
        <v>312</v>
      </c>
      <c r="C21" s="646" t="s">
        <v>320</v>
      </c>
      <c r="D21" s="569" t="s">
        <v>52</v>
      </c>
      <c r="F21" s="45"/>
      <c r="G21" s="45"/>
    </row>
    <row r="22" spans="2:7" ht="30" customHeight="1" x14ac:dyDescent="0.25">
      <c r="B22" s="570" t="s">
        <v>313</v>
      </c>
      <c r="C22" s="646" t="s">
        <v>321</v>
      </c>
      <c r="D22" s="572" t="s">
        <v>53</v>
      </c>
      <c r="F22" s="45"/>
      <c r="G22" s="45"/>
    </row>
    <row r="23" spans="2:7" ht="28.5" customHeight="1" x14ac:dyDescent="0.25">
      <c r="B23" s="570" t="s">
        <v>314</v>
      </c>
      <c r="C23" s="574" t="s">
        <v>349</v>
      </c>
      <c r="D23" s="573" t="s">
        <v>54</v>
      </c>
      <c r="F23" s="45"/>
      <c r="G23" s="45"/>
    </row>
    <row r="24" spans="2:7" s="46" customFormat="1" ht="27" customHeight="1" x14ac:dyDescent="0.25">
      <c r="B24" s="570" t="s">
        <v>315</v>
      </c>
      <c r="C24" s="574" t="s">
        <v>322</v>
      </c>
      <c r="D24" s="575" t="s">
        <v>55</v>
      </c>
      <c r="E24" s="47"/>
      <c r="F24" s="754"/>
      <c r="G24" s="754"/>
    </row>
    <row r="25" spans="2:7" s="46" customFormat="1" ht="37.5" customHeight="1" x14ac:dyDescent="0.25">
      <c r="B25" s="570" t="s">
        <v>316</v>
      </c>
      <c r="C25" s="574" t="s">
        <v>325</v>
      </c>
      <c r="D25" s="576" t="s">
        <v>56</v>
      </c>
      <c r="E25" s="47"/>
      <c r="F25" s="45"/>
      <c r="G25" s="45"/>
    </row>
    <row r="26" spans="2:7" s="46" customFormat="1" ht="24.75" customHeight="1" x14ac:dyDescent="0.25">
      <c r="B26" s="570" t="s">
        <v>317</v>
      </c>
      <c r="C26" s="574" t="s">
        <v>319</v>
      </c>
      <c r="D26" s="647" t="s">
        <v>323</v>
      </c>
      <c r="E26" s="48"/>
    </row>
    <row r="27" spans="2:7" s="46" customFormat="1" ht="24.75" customHeight="1" x14ac:dyDescent="0.25">
      <c r="B27" s="570" t="s">
        <v>318</v>
      </c>
      <c r="C27" s="571" t="s">
        <v>57</v>
      </c>
      <c r="D27" s="569" t="s">
        <v>58</v>
      </c>
      <c r="E27" s="48"/>
    </row>
    <row r="28" spans="2:7" s="46" customFormat="1" ht="24.75" customHeight="1" x14ac:dyDescent="0.25">
      <c r="B28" s="577" t="s">
        <v>59</v>
      </c>
      <c r="C28" s="578" t="s">
        <v>60</v>
      </c>
      <c r="D28" s="569" t="s">
        <v>61</v>
      </c>
      <c r="E28" s="48"/>
    </row>
    <row r="29" spans="2:7" s="46" customFormat="1" ht="28.5" customHeight="1" x14ac:dyDescent="0.25">
      <c r="B29" s="577" t="s">
        <v>62</v>
      </c>
      <c r="C29" s="579" t="s">
        <v>63</v>
      </c>
      <c r="D29" s="647" t="s">
        <v>324</v>
      </c>
      <c r="E29" s="48"/>
    </row>
    <row r="30" spans="2:7" s="46" customFormat="1" ht="17.25" customHeight="1" x14ac:dyDescent="0.25">
      <c r="B30" s="570" t="s">
        <v>327</v>
      </c>
      <c r="C30" s="579" t="s">
        <v>64</v>
      </c>
      <c r="D30" s="573" t="s">
        <v>65</v>
      </c>
      <c r="E30" s="48"/>
    </row>
    <row r="31" spans="2:7" s="46" customFormat="1" ht="17.25" customHeight="1" x14ac:dyDescent="0.25">
      <c r="B31" s="570" t="s">
        <v>328</v>
      </c>
      <c r="C31" s="579" t="s">
        <v>66</v>
      </c>
      <c r="D31" s="575" t="s">
        <v>67</v>
      </c>
      <c r="E31" s="48"/>
    </row>
    <row r="32" spans="2:7" s="46" customFormat="1" ht="27" customHeight="1" x14ac:dyDescent="0.25">
      <c r="B32" s="570" t="s">
        <v>326</v>
      </c>
      <c r="C32" s="579" t="s">
        <v>79</v>
      </c>
      <c r="D32" s="647" t="s">
        <v>80</v>
      </c>
      <c r="E32" s="48"/>
    </row>
    <row r="33" spans="2:5" s="46" customFormat="1" ht="27.75" customHeight="1" x14ac:dyDescent="0.25">
      <c r="B33" s="570" t="s">
        <v>329</v>
      </c>
      <c r="C33" s="579" t="s">
        <v>68</v>
      </c>
      <c r="D33" s="575" t="s">
        <v>69</v>
      </c>
      <c r="E33" s="50"/>
    </row>
    <row r="34" spans="2:5" s="46" customFormat="1" ht="69" customHeight="1" x14ac:dyDescent="0.25">
      <c r="B34" s="570" t="s">
        <v>330</v>
      </c>
      <c r="C34" s="579" t="s">
        <v>70</v>
      </c>
      <c r="D34" s="647" t="s">
        <v>331</v>
      </c>
      <c r="E34" s="50"/>
    </row>
    <row r="35" spans="2:5" s="27" customFormat="1" ht="33" customHeight="1" x14ac:dyDescent="0.25">
      <c r="B35" s="570" t="s">
        <v>71</v>
      </c>
      <c r="C35" s="579" t="s">
        <v>72</v>
      </c>
      <c r="D35" s="569" t="s">
        <v>73</v>
      </c>
      <c r="E35" s="49"/>
    </row>
    <row r="36" spans="2:5" s="581" customFormat="1" ht="32.25" customHeight="1" x14ac:dyDescent="0.25">
      <c r="B36" s="570" t="s">
        <v>332</v>
      </c>
      <c r="C36" s="578" t="s">
        <v>74</v>
      </c>
      <c r="D36" s="580" t="s">
        <v>75</v>
      </c>
      <c r="E36" s="49"/>
    </row>
    <row r="37" spans="2:5" ht="27" customHeight="1" x14ac:dyDescent="0.25">
      <c r="B37" s="577" t="s">
        <v>333</v>
      </c>
      <c r="C37" s="579" t="s">
        <v>76</v>
      </c>
      <c r="D37" s="569" t="s">
        <v>334</v>
      </c>
      <c r="E37" s="50"/>
    </row>
    <row r="38" spans="2:5" s="46" customFormat="1" ht="30.75" customHeight="1" x14ac:dyDescent="0.25">
      <c r="B38" s="570" t="s">
        <v>335</v>
      </c>
      <c r="C38" s="579" t="s">
        <v>77</v>
      </c>
      <c r="D38" s="569" t="s">
        <v>78</v>
      </c>
      <c r="E38" s="50"/>
    </row>
    <row r="39" spans="2:5" s="46" customFormat="1" ht="36" customHeight="1" x14ac:dyDescent="0.25">
      <c r="B39" s="570" t="s">
        <v>336</v>
      </c>
      <c r="C39" s="578" t="s">
        <v>81</v>
      </c>
      <c r="D39" s="575" t="s">
        <v>82</v>
      </c>
      <c r="E39" s="50"/>
    </row>
    <row r="40" spans="2:5" s="46" customFormat="1" ht="36" customHeight="1" x14ac:dyDescent="0.25">
      <c r="B40" s="570" t="s">
        <v>337</v>
      </c>
      <c r="C40" s="578" t="s">
        <v>70</v>
      </c>
      <c r="D40" s="647" t="s">
        <v>342</v>
      </c>
      <c r="E40" s="50"/>
    </row>
    <row r="41" spans="2:5" s="46" customFormat="1" ht="39.6" x14ac:dyDescent="0.25">
      <c r="B41" s="570" t="s">
        <v>338</v>
      </c>
      <c r="C41" s="578" t="s">
        <v>83</v>
      </c>
      <c r="D41" s="647" t="s">
        <v>339</v>
      </c>
    </row>
    <row r="42" spans="2:5" s="46" customFormat="1" x14ac:dyDescent="0.2">
      <c r="B42" s="51"/>
      <c r="C42" s="50"/>
      <c r="E42" s="50"/>
    </row>
    <row r="43" spans="2:5" x14ac:dyDescent="0.25">
      <c r="B43" s="46"/>
      <c r="C43" s="582"/>
      <c r="D43" s="51"/>
      <c r="E43" s="25"/>
    </row>
    <row r="44" spans="2:5" ht="13.2" x14ac:dyDescent="0.25">
      <c r="C44" s="582"/>
      <c r="D44" s="51"/>
      <c r="E44" s="25"/>
    </row>
    <row r="45" spans="2:5" ht="13.2" x14ac:dyDescent="0.25">
      <c r="C45" s="582"/>
      <c r="D45" s="51"/>
      <c r="E45" s="25"/>
    </row>
    <row r="46" spans="2:5" ht="13.2" x14ac:dyDescent="0.25">
      <c r="C46" s="582"/>
      <c r="D46" s="51"/>
    </row>
    <row r="47" spans="2:5" ht="13.2" x14ac:dyDescent="0.25">
      <c r="C47" s="582"/>
      <c r="D47" s="51"/>
    </row>
    <row r="48" spans="2:5" ht="13.2" x14ac:dyDescent="0.25">
      <c r="C48" s="582"/>
      <c r="D48" s="51"/>
    </row>
  </sheetData>
  <customSheetViews>
    <customSheetView guid="{F9B2AFCD-706F-4A95-97DA-6EDAA648AEE9}" showPageBreaks="1" printArea="1" showRuler="0">
      <selection activeCell="C27" sqref="C27:O27"/>
      <rowBreaks count="3" manualBreakCount="3">
        <brk id="14" min="1" max="3" man="1"/>
        <brk id="31" min="1" max="3" man="1"/>
        <brk id="41" min="1" max="3" man="1"/>
      </rowBreaks>
      <pageMargins left="0.45972222222222225" right="0.57013888888888886" top="0.7" bottom="0.74" header="0.51180555555555562" footer="0.5"/>
      <printOptions horizontalCentered="1"/>
      <pageSetup paperSize="9" firstPageNumber="0" orientation="landscape" horizontalDpi="300" verticalDpi="300" r:id="rId1"/>
      <headerFooter alignWithMargins="0">
        <oddFooter>&amp;C&amp;8UNSD/UNEP Questionnaire 2008 on Environment Statistics - Waste Section - p.&amp;P</oddFooter>
      </headerFooter>
    </customSheetView>
  </customSheetViews>
  <mergeCells count="13">
    <mergeCell ref="F20:G20"/>
    <mergeCell ref="F24:G24"/>
    <mergeCell ref="C19:C20"/>
    <mergeCell ref="D19:D20"/>
    <mergeCell ref="F18:G18"/>
    <mergeCell ref="F19:G19"/>
    <mergeCell ref="B7:D7"/>
    <mergeCell ref="B16:D16"/>
    <mergeCell ref="B1:D1"/>
    <mergeCell ref="B19:B20"/>
    <mergeCell ref="B3:D3"/>
    <mergeCell ref="B5:D5"/>
    <mergeCell ref="B6:D6"/>
  </mergeCells>
  <phoneticPr fontId="18" type="noConversion"/>
  <hyperlinks>
    <hyperlink ref="B7" r:id="rId2"/>
    <hyperlink ref="B7:D7" r:id="rId3" display="http://unstats.un.org/unsd/publication/SeriesM/seriesm_4rev4a.pdf"/>
  </hyperlinks>
  <printOptions horizontalCentered="1"/>
  <pageMargins left="0.45972222222222225" right="0.57013888888888886" top="0.82" bottom="0.98402777777777772" header="0.51180555555555562" footer="0.5"/>
  <pageSetup paperSize="9" scale="92" firstPageNumber="0" orientation="landscape" horizontalDpi="300" verticalDpi="300" r:id="rId4"/>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14" min="1" max="3" man="1"/>
  </rowBreaks>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Y51"/>
  <sheetViews>
    <sheetView showGridLines="0" rightToLeft="1" tabSelected="1" topLeftCell="C2" zoomScale="85" zoomScaleNormal="85" workbookViewId="0">
      <selection activeCell="T9" sqref="T9"/>
    </sheetView>
  </sheetViews>
  <sheetFormatPr defaultRowHeight="13.2" x14ac:dyDescent="0.25"/>
  <cols>
    <col min="1" max="1" width="7" style="358" hidden="1" customWidth="1"/>
    <col min="2" max="2" width="0.109375" style="358" hidden="1" customWidth="1"/>
    <col min="3" max="3" width="9.33203125" customWidth="1"/>
    <col min="4" max="4" width="37" customWidth="1"/>
    <col min="5" max="5" width="7.6640625" customWidth="1"/>
    <col min="6" max="6" width="7.109375" style="454" hidden="1" customWidth="1"/>
    <col min="7" max="7" width="1.6640625" style="154" hidden="1" customWidth="1"/>
    <col min="8" max="8" width="6.88671875" style="133" hidden="1" customWidth="1"/>
    <col min="9" max="9" width="1.6640625" style="154" hidden="1" customWidth="1"/>
    <col min="10" max="10" width="6.88671875" style="133" hidden="1" customWidth="1"/>
    <col min="11" max="11" width="1.6640625" style="154" hidden="1" customWidth="1"/>
    <col min="12" max="12" width="6.88671875" style="133" hidden="1" customWidth="1"/>
    <col min="13" max="13" width="1.6640625" style="154" hidden="1" customWidth="1"/>
    <col min="14" max="14" width="6.88671875" style="133" hidden="1" customWidth="1"/>
    <col min="15" max="15" width="1.6640625" style="154" hidden="1" customWidth="1"/>
    <col min="16" max="16" width="6.88671875" style="133" hidden="1" customWidth="1"/>
    <col min="17" max="17" width="2.33203125" style="154" hidden="1" customWidth="1"/>
    <col min="18" max="18" width="6.88671875" style="133" hidden="1" customWidth="1"/>
    <col min="19" max="19" width="1.6640625" style="154" hidden="1" customWidth="1"/>
    <col min="20" max="20" width="6.88671875" style="133" customWidth="1"/>
    <col min="21" max="21" width="1.6640625" style="154" customWidth="1"/>
    <col min="22" max="22" width="6.88671875" style="133" customWidth="1"/>
    <col min="23" max="23" width="1.6640625" style="154" customWidth="1"/>
    <col min="24" max="24" width="6.88671875" style="133" customWidth="1"/>
    <col min="25" max="25" width="1.6640625" style="154" customWidth="1"/>
    <col min="26" max="26" width="6.88671875" style="133" customWidth="1"/>
    <col min="27" max="27" width="1.6640625" style="154" customWidth="1"/>
    <col min="28" max="28" width="6.88671875" style="133" customWidth="1"/>
    <col min="29" max="29" width="1.6640625" style="154" customWidth="1"/>
    <col min="30" max="30" width="6.88671875" style="154" customWidth="1"/>
    <col min="31" max="31" width="1.6640625" style="154" customWidth="1"/>
    <col min="32" max="32" width="6.88671875" style="154" customWidth="1"/>
    <col min="33" max="33" width="1.6640625" style="154" customWidth="1"/>
    <col min="34" max="34" width="6.88671875" style="133" customWidth="1"/>
    <col min="35" max="35" width="1.6640625" style="154" customWidth="1"/>
    <col min="36" max="36" width="6.88671875" style="133" customWidth="1"/>
    <col min="37" max="37" width="1.6640625" style="154" customWidth="1"/>
    <col min="38" max="38" width="6.88671875" style="133" customWidth="1"/>
    <col min="39" max="39" width="1.6640625" style="154" customWidth="1"/>
    <col min="40" max="40" width="6.88671875" style="133" customWidth="1"/>
    <col min="41" max="41" width="1.6640625" style="154" customWidth="1"/>
    <col min="42" max="42" width="6.88671875" style="133" customWidth="1"/>
    <col min="43" max="43" width="1.6640625" style="154" customWidth="1"/>
    <col min="44" max="44" width="0.33203125" style="158" customWidth="1"/>
    <col min="45" max="45" width="3.33203125" customWidth="1"/>
    <col min="46" max="46" width="6.33203125" style="224" customWidth="1"/>
    <col min="47" max="47" width="27.88671875" style="224" customWidth="1"/>
    <col min="48" max="48" width="10.88671875" style="229" customWidth="1"/>
    <col min="49" max="49" width="7.6640625" style="229" customWidth="1"/>
    <col min="50" max="50" width="1.109375" style="229" customWidth="1"/>
    <col min="51" max="51" width="7.6640625" style="229" customWidth="1"/>
    <col min="52" max="52" width="1.33203125" style="224" customWidth="1"/>
    <col min="53" max="53" width="7.5546875" style="229" customWidth="1"/>
    <col min="54" max="54" width="1.33203125" style="224" customWidth="1"/>
    <col min="55" max="55" width="7.44140625" style="224" customWidth="1"/>
    <col min="56" max="56" width="1.44140625" style="224" customWidth="1"/>
    <col min="57" max="57" width="7.5546875" style="224" customWidth="1"/>
    <col min="58" max="58" width="1.6640625" style="224" customWidth="1"/>
    <col min="59" max="59" width="7.5546875" style="224" customWidth="1"/>
    <col min="60" max="60" width="1.44140625" style="224" customWidth="1"/>
    <col min="61" max="61" width="7.6640625" style="229" customWidth="1"/>
    <col min="62" max="62" width="1.44140625" style="224" customWidth="1"/>
    <col min="63" max="63" width="7.5546875" style="229" customWidth="1"/>
    <col min="64" max="64" width="1.109375" style="224" customWidth="1"/>
    <col min="65" max="65" width="7.5546875" style="229" customWidth="1"/>
    <col min="66" max="66" width="1.109375" style="224" customWidth="1"/>
    <col min="67" max="67" width="7.5546875" style="229" customWidth="1"/>
    <col min="68" max="68" width="1.33203125" style="224" customWidth="1"/>
    <col min="69" max="69" width="7.5546875" style="229" customWidth="1"/>
    <col min="70" max="70" width="1.6640625" style="229" customWidth="1"/>
    <col min="71" max="71" width="7.44140625" style="224" customWidth="1"/>
    <col min="72" max="72" width="1.88671875" style="224" customWidth="1"/>
    <col min="73" max="73" width="7.5546875" style="224" customWidth="1"/>
    <col min="74" max="74" width="1.6640625" style="224" customWidth="1"/>
    <col min="75" max="75" width="7.44140625" style="229" customWidth="1"/>
    <col min="76" max="76" width="1.88671875" style="224" customWidth="1"/>
    <col min="77" max="77" width="7.5546875" style="229" customWidth="1"/>
    <col min="78" max="78" width="1.44140625" style="224" customWidth="1"/>
    <col min="79" max="79" width="7.5546875" style="229" customWidth="1"/>
    <col min="80" max="80" width="1.44140625" style="229" customWidth="1"/>
    <col min="81" max="81" width="7.5546875" style="229" customWidth="1"/>
    <col min="82" max="82" width="1.6640625" style="224" customWidth="1"/>
    <col min="83" max="83" width="7.44140625" style="229" customWidth="1"/>
    <col min="84" max="84" width="1.44140625" style="224" customWidth="1"/>
    <col min="85" max="85" width="7.5546875" style="229" customWidth="1"/>
    <col min="86" max="86" width="1.44140625" style="229" customWidth="1"/>
    <col min="87" max="87" width="1.6640625" style="229" customWidth="1"/>
    <col min="88" max="88" width="15" style="229" hidden="1" customWidth="1"/>
    <col min="89" max="89" width="26.44140625" style="229" hidden="1" customWidth="1"/>
    <col min="90" max="90" width="10" style="229" hidden="1" customWidth="1"/>
    <col min="91" max="91" width="7.6640625" style="229" hidden="1" customWidth="1"/>
    <col min="92" max="92" width="2" style="224" hidden="1" customWidth="1"/>
    <col min="93" max="93" width="8.44140625" style="229" hidden="1" customWidth="1"/>
    <col min="94" max="94" width="2.88671875" style="224" hidden="1" customWidth="1"/>
    <col min="95" max="95" width="6.88671875" style="224" hidden="1" customWidth="1"/>
    <col min="96" max="96" width="2.33203125" style="224" hidden="1" customWidth="1"/>
    <col min="97" max="97" width="5.44140625" style="224" hidden="1" customWidth="1"/>
    <col min="98" max="98" width="1.88671875" style="224" hidden="1" customWidth="1"/>
    <col min="99" max="99" width="5.88671875" style="224" hidden="1" customWidth="1"/>
    <col min="100" max="100" width="2" style="224" hidden="1" customWidth="1"/>
    <col min="101" max="101" width="5.6640625" style="229" hidden="1" customWidth="1"/>
    <col min="102" max="102" width="2" style="224" hidden="1" customWidth="1"/>
    <col min="103" max="103" width="8.6640625" style="229" hidden="1" customWidth="1"/>
    <col min="104" max="104" width="1.6640625" style="224" hidden="1" customWidth="1"/>
    <col min="105" max="105" width="5.6640625" style="229" hidden="1" customWidth="1"/>
    <col min="106" max="106" width="1.88671875" style="229" hidden="1" customWidth="1"/>
    <col min="107" max="107" width="5.6640625" style="229" hidden="1" customWidth="1"/>
    <col min="108" max="108" width="2" style="224" hidden="1" customWidth="1"/>
    <col min="109" max="109" width="8.6640625" style="229" hidden="1" customWidth="1"/>
    <col min="110" max="110" width="1.6640625" style="224" hidden="1" customWidth="1"/>
    <col min="111" max="111" width="5.6640625" style="229" hidden="1" customWidth="1"/>
    <col min="112" max="112" width="1.88671875" style="229" hidden="1" customWidth="1"/>
    <col min="113" max="113" width="5.6640625" style="229" hidden="1" customWidth="1"/>
    <col min="114" max="114" width="1.88671875" style="229" hidden="1" customWidth="1"/>
    <col min="115" max="117" width="5.88671875" style="229" hidden="1" customWidth="1"/>
    <col min="118" max="118" width="7" style="229" hidden="1" customWidth="1"/>
  </cols>
  <sheetData>
    <row r="1" spans="1:119" ht="15.75" customHeight="1" x14ac:dyDescent="0.3">
      <c r="B1" s="662">
        <v>0</v>
      </c>
      <c r="C1" s="764" t="s">
        <v>279</v>
      </c>
      <c r="D1" s="764"/>
      <c r="E1" s="765"/>
      <c r="F1" s="446"/>
      <c r="G1" s="663"/>
      <c r="H1" s="124"/>
      <c r="I1" s="663"/>
      <c r="J1" s="124"/>
      <c r="K1" s="663"/>
      <c r="L1" s="124"/>
      <c r="M1" s="663"/>
      <c r="N1" s="124"/>
      <c r="O1" s="663"/>
      <c r="P1" s="124"/>
      <c r="Q1" s="663"/>
      <c r="R1" s="124"/>
      <c r="S1" s="663"/>
      <c r="T1" s="124"/>
      <c r="U1" s="663"/>
      <c r="V1" s="124"/>
      <c r="W1" s="663"/>
      <c r="X1" s="124"/>
      <c r="Y1" s="663"/>
      <c r="Z1" s="136"/>
      <c r="AA1" s="156"/>
      <c r="AB1" s="136"/>
      <c r="AC1" s="156"/>
      <c r="AD1" s="156"/>
      <c r="AE1" s="156"/>
      <c r="AF1" s="156"/>
      <c r="AG1" s="156"/>
      <c r="AH1" s="136"/>
      <c r="AI1" s="156"/>
      <c r="AJ1" s="136"/>
      <c r="AK1" s="156"/>
      <c r="AL1" s="136"/>
      <c r="AM1" s="156"/>
      <c r="AN1" s="136"/>
      <c r="AO1" s="156"/>
      <c r="AP1" s="136"/>
      <c r="AQ1" s="156"/>
      <c r="AT1" s="588" t="s">
        <v>91</v>
      </c>
      <c r="AU1" s="588" t="s">
        <v>91</v>
      </c>
      <c r="AV1" s="228"/>
      <c r="AW1" s="762"/>
      <c r="AX1" s="762"/>
      <c r="AY1" s="762"/>
      <c r="AZ1" s="762"/>
      <c r="BA1" s="762"/>
      <c r="BB1" s="762"/>
      <c r="BC1" s="762"/>
      <c r="BD1" s="762"/>
      <c r="BE1" s="762"/>
      <c r="BF1" s="762"/>
      <c r="BG1" s="762"/>
      <c r="BH1" s="762"/>
      <c r="BI1" s="762"/>
      <c r="BJ1" s="762"/>
      <c r="BK1" s="762"/>
      <c r="BL1" s="762"/>
      <c r="BM1" s="762"/>
      <c r="BN1" s="762"/>
      <c r="BO1" s="762"/>
      <c r="BP1" s="762"/>
      <c r="BQ1" s="762"/>
      <c r="BR1" s="762"/>
      <c r="BS1" s="762"/>
      <c r="BT1" s="762"/>
      <c r="BU1" s="762"/>
      <c r="BV1" s="762"/>
      <c r="BW1" s="762"/>
      <c r="BX1" s="762"/>
      <c r="BY1" s="762"/>
      <c r="BZ1" s="762"/>
      <c r="CA1" s="762"/>
      <c r="CB1" s="762"/>
      <c r="CC1" s="762"/>
      <c r="CD1" s="762"/>
      <c r="CE1" s="762"/>
      <c r="CF1" s="762"/>
      <c r="CG1" s="762"/>
      <c r="CH1" s="762"/>
      <c r="CI1" s="228"/>
      <c r="CJ1" s="228"/>
      <c r="CK1" s="762"/>
      <c r="CL1" s="762"/>
      <c r="CM1" s="762"/>
      <c r="CN1" s="762"/>
      <c r="CO1" s="762"/>
      <c r="CP1" s="762"/>
      <c r="CQ1" s="762"/>
      <c r="CR1" s="762"/>
      <c r="CS1" s="762"/>
      <c r="CT1" s="762"/>
      <c r="CU1" s="762"/>
      <c r="CV1" s="762"/>
      <c r="CW1" s="762"/>
      <c r="CX1" s="762"/>
      <c r="CY1" s="762"/>
      <c r="CZ1" s="762"/>
      <c r="DA1" s="762"/>
      <c r="DB1" s="762"/>
      <c r="DC1" s="762"/>
      <c r="DD1" s="762"/>
      <c r="DE1" s="762"/>
      <c r="DF1" s="762"/>
      <c r="DG1" s="762"/>
      <c r="DH1" s="762"/>
      <c r="DI1" s="762"/>
      <c r="DJ1" s="762"/>
      <c r="DK1" s="645"/>
      <c r="DL1" s="645"/>
      <c r="DM1" s="645"/>
      <c r="DN1" s="228"/>
    </row>
    <row r="2" spans="1:119" ht="16.5" customHeight="1" x14ac:dyDescent="0.25">
      <c r="C2" s="52"/>
      <c r="D2" s="52"/>
      <c r="E2" s="53"/>
      <c r="F2" s="447"/>
      <c r="G2" s="145"/>
      <c r="H2" s="125"/>
      <c r="I2" s="145"/>
      <c r="J2" s="125"/>
      <c r="K2" s="145"/>
      <c r="L2" s="125"/>
      <c r="M2" s="145"/>
      <c r="N2" s="125"/>
      <c r="O2" s="145"/>
      <c r="P2" s="125"/>
      <c r="Q2" s="145"/>
      <c r="R2" s="125"/>
      <c r="S2" s="145"/>
      <c r="T2" s="125"/>
      <c r="U2" s="145"/>
      <c r="V2" s="125"/>
      <c r="W2" s="145"/>
      <c r="X2" s="125"/>
      <c r="Y2" s="145"/>
      <c r="Z2" s="137"/>
      <c r="AA2" s="157"/>
      <c r="AB2" s="137"/>
      <c r="AC2" s="157"/>
      <c r="AD2" s="157"/>
      <c r="AE2" s="157"/>
      <c r="AF2" s="157"/>
      <c r="AG2" s="157"/>
      <c r="AH2" s="137"/>
      <c r="AI2" s="157"/>
      <c r="AJ2" s="137"/>
      <c r="AK2" s="157"/>
      <c r="AL2" s="137"/>
      <c r="AM2" s="157"/>
      <c r="AN2" s="137"/>
      <c r="AO2" s="157"/>
      <c r="AP2" s="137"/>
      <c r="AQ2" s="157"/>
      <c r="AR2" s="208"/>
      <c r="AT2" s="480" t="s">
        <v>92</v>
      </c>
      <c r="AU2" s="480" t="s">
        <v>92</v>
      </c>
      <c r="CC2" s="228"/>
      <c r="CI2" s="228"/>
      <c r="DN2" s="228"/>
    </row>
    <row r="3" spans="1:119" s="9" customFormat="1" ht="17.25" customHeight="1" x14ac:dyDescent="0.25">
      <c r="A3" s="358"/>
      <c r="B3" s="358">
        <v>422</v>
      </c>
      <c r="C3" s="583" t="s">
        <v>84</v>
      </c>
      <c r="D3" s="513" t="s">
        <v>361</v>
      </c>
      <c r="E3" s="514"/>
      <c r="F3" s="515"/>
      <c r="G3" s="683"/>
      <c r="H3" s="517"/>
      <c r="I3" s="683"/>
      <c r="J3" s="517"/>
      <c r="K3" s="683"/>
      <c r="L3" s="517"/>
      <c r="M3" s="683"/>
      <c r="N3" s="517"/>
      <c r="O3" s="683"/>
      <c r="P3" s="518"/>
      <c r="Q3" s="683"/>
      <c r="R3" s="518"/>
      <c r="S3" s="683"/>
      <c r="T3" s="518"/>
      <c r="U3" s="145"/>
      <c r="V3" s="584" t="s">
        <v>85</v>
      </c>
      <c r="W3" s="680"/>
      <c r="X3" s="520"/>
      <c r="Y3" s="678"/>
      <c r="Z3" s="521"/>
      <c r="AA3" s="678"/>
      <c r="AB3" s="520"/>
      <c r="AC3" s="678"/>
      <c r="AD3" s="520"/>
      <c r="AE3" s="678"/>
      <c r="AF3" s="520"/>
      <c r="AG3" s="678"/>
      <c r="AH3" s="522"/>
      <c r="AI3" s="675"/>
      <c r="AJ3" s="523"/>
      <c r="AK3" s="675"/>
      <c r="AL3" s="523"/>
      <c r="AM3" s="675"/>
      <c r="AN3" s="523"/>
      <c r="AO3" s="675"/>
      <c r="AP3" s="523"/>
      <c r="AQ3" s="675"/>
      <c r="AR3" s="208"/>
      <c r="AS3" s="11"/>
      <c r="AT3" s="481" t="s">
        <v>93</v>
      </c>
      <c r="AU3" s="481" t="s">
        <v>93</v>
      </c>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244"/>
      <c r="CB3" s="244"/>
      <c r="CC3" s="245"/>
      <c r="CD3" s="346"/>
      <c r="CE3" s="346"/>
      <c r="CF3" s="346"/>
      <c r="CG3" s="244"/>
      <c r="CH3" s="244"/>
      <c r="CI3" s="245"/>
      <c r="CJ3" s="346"/>
      <c r="CK3" s="346"/>
      <c r="CL3" s="346"/>
      <c r="CM3" s="346"/>
      <c r="CN3" s="346"/>
      <c r="CO3" s="346"/>
      <c r="CP3" s="346"/>
      <c r="CQ3" s="346"/>
      <c r="CR3" s="346"/>
      <c r="CS3" s="346"/>
      <c r="CT3" s="346"/>
      <c r="CU3" s="346"/>
      <c r="CV3" s="346"/>
      <c r="CW3" s="346"/>
      <c r="CX3" s="346"/>
      <c r="CY3" s="346"/>
      <c r="CZ3" s="346"/>
      <c r="DA3" s="244"/>
      <c r="DB3" s="244"/>
      <c r="DC3" s="346"/>
      <c r="DD3" s="346"/>
      <c r="DE3" s="346"/>
      <c r="DF3" s="346"/>
      <c r="DG3" s="244"/>
      <c r="DH3" s="244"/>
      <c r="DI3" s="244"/>
      <c r="DJ3" s="244"/>
      <c r="DK3" s="244"/>
      <c r="DL3" s="244"/>
      <c r="DM3" s="244"/>
      <c r="DN3" s="245"/>
    </row>
    <row r="4" spans="1:119" s="220" customFormat="1" ht="4.5" customHeight="1" x14ac:dyDescent="0.25">
      <c r="A4" s="358"/>
      <c r="B4" s="358"/>
      <c r="C4" s="766"/>
      <c r="D4" s="766"/>
      <c r="E4" s="766"/>
      <c r="F4" s="767"/>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208"/>
      <c r="AS4" s="219"/>
      <c r="AT4" s="345"/>
      <c r="AU4" s="345"/>
      <c r="AV4" s="347"/>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244"/>
      <c r="CB4" s="244"/>
      <c r="CC4" s="245"/>
      <c r="CD4" s="346"/>
      <c r="CE4" s="346"/>
      <c r="CF4" s="346"/>
      <c r="CG4" s="244"/>
      <c r="CH4" s="244"/>
      <c r="CI4" s="245"/>
      <c r="CJ4" s="347"/>
      <c r="CK4" s="346"/>
      <c r="CL4" s="346"/>
      <c r="CM4" s="346"/>
      <c r="CN4" s="346"/>
      <c r="CO4" s="346"/>
      <c r="CP4" s="346"/>
      <c r="CQ4" s="346"/>
      <c r="CR4" s="346"/>
      <c r="CS4" s="346"/>
      <c r="CT4" s="346"/>
      <c r="CU4" s="346"/>
      <c r="CV4" s="346"/>
      <c r="CW4" s="346"/>
      <c r="CX4" s="346"/>
      <c r="CY4" s="346"/>
      <c r="CZ4" s="346"/>
      <c r="DA4" s="244"/>
      <c r="DB4" s="244"/>
      <c r="DC4" s="346"/>
      <c r="DD4" s="346"/>
      <c r="DE4" s="346"/>
      <c r="DF4" s="346"/>
      <c r="DG4" s="244"/>
      <c r="DH4" s="244"/>
      <c r="DI4" s="244"/>
      <c r="DJ4" s="244"/>
      <c r="DK4" s="244"/>
      <c r="DL4" s="244"/>
      <c r="DM4" s="244"/>
      <c r="DN4" s="245"/>
    </row>
    <row r="5" spans="1:119" ht="1.5" customHeight="1" x14ac:dyDescent="0.25">
      <c r="C5" s="58"/>
      <c r="D5" s="58"/>
      <c r="E5" s="58"/>
      <c r="F5" s="448"/>
      <c r="G5" s="146"/>
      <c r="H5" s="126"/>
      <c r="I5" s="146"/>
      <c r="J5" s="126"/>
      <c r="K5" s="146"/>
      <c r="L5" s="126"/>
      <c r="M5" s="146"/>
      <c r="N5" s="126"/>
      <c r="O5" s="146"/>
      <c r="P5" s="126"/>
      <c r="Q5" s="146"/>
      <c r="R5" s="126"/>
      <c r="S5" s="146"/>
      <c r="T5" s="126"/>
      <c r="U5" s="146"/>
      <c r="V5" s="126"/>
      <c r="W5" s="146"/>
      <c r="X5" s="126"/>
      <c r="Y5" s="146"/>
      <c r="Z5" s="126"/>
      <c r="AA5" s="146"/>
      <c r="AB5" s="126"/>
      <c r="AC5" s="146"/>
      <c r="AD5" s="146"/>
      <c r="AE5" s="146"/>
      <c r="AF5" s="146"/>
      <c r="AG5" s="146"/>
      <c r="AH5" s="126"/>
      <c r="AI5" s="146"/>
      <c r="AJ5" s="126"/>
      <c r="AK5" s="146"/>
      <c r="AL5" s="126"/>
      <c r="AM5" s="146"/>
      <c r="AN5" s="126"/>
      <c r="AO5" s="146"/>
      <c r="AP5" s="126"/>
      <c r="AQ5" s="146"/>
      <c r="AS5" s="11"/>
      <c r="AT5" s="346"/>
      <c r="AU5" s="346"/>
      <c r="AV5" s="348"/>
      <c r="AW5" s="349"/>
      <c r="AX5" s="350"/>
      <c r="AY5" s="348"/>
      <c r="AZ5" s="763"/>
      <c r="BA5" s="763"/>
      <c r="BB5" s="348"/>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254"/>
      <c r="CB5" s="254"/>
      <c r="CC5" s="245"/>
      <c r="CD5" s="348"/>
      <c r="CE5" s="348"/>
      <c r="CF5" s="348"/>
      <c r="CG5" s="254"/>
      <c r="CH5" s="254"/>
      <c r="CI5" s="245"/>
      <c r="CJ5" s="348"/>
      <c r="CK5" s="349"/>
      <c r="CL5" s="350"/>
      <c r="CM5" s="348"/>
      <c r="CN5" s="763"/>
      <c r="CO5" s="763"/>
      <c r="CP5" s="348"/>
      <c r="CQ5" s="348"/>
      <c r="CR5" s="348"/>
      <c r="CS5" s="348"/>
      <c r="CT5" s="348"/>
      <c r="CU5" s="348"/>
      <c r="CV5" s="348"/>
      <c r="CW5" s="348"/>
      <c r="CX5" s="348"/>
      <c r="CY5" s="348"/>
      <c r="CZ5" s="348"/>
      <c r="DA5" s="254"/>
      <c r="DB5" s="254"/>
      <c r="DC5" s="348"/>
      <c r="DD5" s="348"/>
      <c r="DE5" s="348"/>
      <c r="DF5" s="348"/>
      <c r="DG5" s="254"/>
      <c r="DH5" s="254"/>
      <c r="DI5" s="254"/>
      <c r="DJ5" s="254"/>
      <c r="DK5" s="254"/>
      <c r="DL5" s="254"/>
      <c r="DM5" s="254"/>
      <c r="DN5" s="245"/>
    </row>
    <row r="6" spans="1:119" ht="17.25" customHeight="1" x14ac:dyDescent="0.3">
      <c r="B6" s="358">
        <v>162</v>
      </c>
      <c r="C6" s="585" t="s">
        <v>14</v>
      </c>
      <c r="D6" s="184"/>
      <c r="E6" s="59"/>
      <c r="F6" s="449"/>
      <c r="G6" s="147"/>
      <c r="H6" s="127"/>
      <c r="I6" s="147"/>
      <c r="J6" s="127"/>
      <c r="K6" s="147"/>
      <c r="L6" s="127"/>
      <c r="M6" s="147"/>
      <c r="N6" s="127"/>
      <c r="O6" s="147"/>
      <c r="P6" s="127"/>
      <c r="Q6" s="147"/>
      <c r="R6" s="127"/>
      <c r="S6" s="155"/>
      <c r="T6" s="135"/>
      <c r="U6" s="155"/>
      <c r="V6" s="135"/>
      <c r="W6" s="155"/>
      <c r="X6" s="135"/>
      <c r="Y6" s="155"/>
      <c r="Z6" s="135"/>
      <c r="AA6" s="155"/>
      <c r="AB6" s="135"/>
      <c r="AC6" s="155"/>
      <c r="AD6" s="155"/>
      <c r="AE6" s="155"/>
      <c r="AF6" s="155"/>
      <c r="AG6" s="155"/>
      <c r="AH6" s="135"/>
      <c r="AI6" s="155"/>
      <c r="AJ6" s="135"/>
      <c r="AK6" s="155"/>
      <c r="AL6" s="135"/>
      <c r="AM6" s="155"/>
      <c r="AN6" s="135"/>
      <c r="AO6" s="155"/>
      <c r="AP6" s="135"/>
      <c r="AQ6" s="155"/>
      <c r="AR6" s="209"/>
      <c r="AS6" s="60"/>
      <c r="AT6" s="345"/>
      <c r="AU6" s="345"/>
      <c r="AV6" s="345"/>
      <c r="AW6" s="345"/>
      <c r="AX6" s="364"/>
      <c r="AY6" s="351"/>
      <c r="AZ6" s="352"/>
      <c r="BA6" s="353"/>
      <c r="BB6" s="353"/>
      <c r="BC6" s="354"/>
      <c r="BD6" s="354"/>
      <c r="BE6" s="352"/>
      <c r="BF6" s="352"/>
      <c r="BG6" s="353"/>
      <c r="BH6" s="354"/>
      <c r="BI6" s="354"/>
      <c r="BJ6" s="354"/>
      <c r="BK6" s="354"/>
      <c r="BL6" s="354"/>
      <c r="BM6" s="354"/>
      <c r="BN6" s="354"/>
      <c r="BO6" s="354"/>
      <c r="BP6" s="354"/>
      <c r="BQ6" s="354"/>
      <c r="BR6" s="354"/>
      <c r="BS6" s="354"/>
      <c r="BT6" s="354"/>
      <c r="BU6" s="354"/>
      <c r="BV6" s="354"/>
      <c r="BW6" s="354"/>
      <c r="BX6" s="354"/>
      <c r="BY6" s="354"/>
      <c r="BZ6" s="354"/>
      <c r="CA6" s="255"/>
      <c r="CB6" s="255"/>
      <c r="CC6" s="228"/>
      <c r="CD6" s="354"/>
      <c r="CE6" s="354"/>
      <c r="CF6" s="354"/>
      <c r="CG6" s="255"/>
      <c r="CH6" s="255"/>
      <c r="CI6" s="228"/>
      <c r="CJ6" s="345"/>
      <c r="CK6" s="345"/>
      <c r="CL6" s="364"/>
      <c r="CM6" s="351"/>
      <c r="CN6" s="352"/>
      <c r="CO6" s="353"/>
      <c r="CP6" s="353"/>
      <c r="CQ6" s="354"/>
      <c r="CR6" s="354"/>
      <c r="CS6" s="354"/>
      <c r="CT6" s="354"/>
      <c r="CU6" s="354"/>
      <c r="CV6" s="354"/>
      <c r="CW6" s="354"/>
      <c r="CX6" s="354"/>
      <c r="CY6" s="354"/>
      <c r="CZ6" s="354"/>
      <c r="DA6" s="255"/>
      <c r="DB6" s="255"/>
      <c r="DC6" s="354"/>
      <c r="DD6" s="354"/>
      <c r="DE6" s="354"/>
      <c r="DF6" s="354"/>
      <c r="DG6" s="255"/>
      <c r="DH6" s="255"/>
      <c r="DI6" s="255"/>
      <c r="DJ6" s="255"/>
      <c r="DK6" s="255"/>
      <c r="DL6" s="255"/>
      <c r="DM6" s="255"/>
      <c r="DN6" s="228"/>
    </row>
    <row r="7" spans="1:119" ht="15.75" customHeight="1" x14ac:dyDescent="0.25">
      <c r="F7" s="450"/>
      <c r="G7" s="148"/>
      <c r="H7" s="134"/>
      <c r="I7" s="148"/>
      <c r="J7" s="134"/>
      <c r="K7" s="148"/>
      <c r="L7" s="134"/>
      <c r="M7" s="148"/>
      <c r="N7" s="134"/>
      <c r="O7" s="148"/>
      <c r="P7" s="134"/>
      <c r="Q7" s="148"/>
      <c r="R7" s="586" t="s">
        <v>340</v>
      </c>
      <c r="S7" s="679"/>
      <c r="T7" s="694" t="s">
        <v>86</v>
      </c>
      <c r="U7" s="679"/>
      <c r="V7" s="203"/>
      <c r="W7" s="679"/>
      <c r="X7" s="203"/>
      <c r="Y7" s="679"/>
      <c r="Z7" s="204"/>
      <c r="AA7" s="679"/>
      <c r="AC7" s="679"/>
      <c r="AD7" s="203"/>
      <c r="AE7" s="679"/>
      <c r="AF7" s="206"/>
      <c r="AG7" s="679"/>
      <c r="AH7" s="207"/>
      <c r="AJ7" s="12"/>
      <c r="AL7" s="12"/>
      <c r="AN7" s="12"/>
      <c r="AP7" s="12"/>
      <c r="AQ7" s="695" t="s">
        <v>87</v>
      </c>
      <c r="AT7" s="774" t="s">
        <v>100</v>
      </c>
      <c r="AU7" s="774"/>
      <c r="AV7" s="774"/>
      <c r="AW7" s="774"/>
      <c r="AX7" s="774"/>
      <c r="AY7" s="774"/>
      <c r="AZ7" s="774"/>
      <c r="BA7" s="774"/>
      <c r="BB7" s="774"/>
      <c r="BC7" s="774"/>
      <c r="BD7" s="774"/>
      <c r="BE7" s="774"/>
      <c r="BF7" s="774"/>
      <c r="BG7" s="774"/>
      <c r="BH7" s="774"/>
      <c r="BI7" s="774"/>
      <c r="BJ7" s="774"/>
      <c r="BK7" s="774"/>
      <c r="BL7" s="774"/>
      <c r="BM7" s="774"/>
      <c r="BN7" s="774"/>
      <c r="BO7" s="774"/>
      <c r="BP7" s="774"/>
      <c r="BQ7" s="774"/>
      <c r="BR7" s="774"/>
      <c r="BS7" s="774"/>
      <c r="BT7" s="774"/>
      <c r="BU7" s="774"/>
      <c r="BV7" s="774"/>
      <c r="BW7" s="774"/>
      <c r="BX7" s="774"/>
      <c r="BY7" s="774"/>
      <c r="BZ7" s="774"/>
      <c r="CA7" s="774"/>
      <c r="CB7" s="774"/>
      <c r="CC7" s="774"/>
      <c r="CD7" s="774"/>
      <c r="CE7" s="774"/>
      <c r="CF7" s="774"/>
      <c r="CG7" s="774"/>
      <c r="CH7" s="774"/>
      <c r="CI7" s="774"/>
      <c r="CJ7" s="775"/>
      <c r="CK7" s="775"/>
      <c r="CL7" s="775"/>
      <c r="CM7" s="775"/>
      <c r="CN7" s="775"/>
      <c r="CO7" s="775"/>
      <c r="CP7" s="775"/>
      <c r="CQ7" s="775"/>
      <c r="CR7" s="775"/>
      <c r="CS7" s="775"/>
      <c r="CT7" s="775"/>
      <c r="CU7" s="775"/>
      <c r="CV7" s="775"/>
      <c r="CW7" s="775"/>
      <c r="CX7" s="775"/>
      <c r="CY7" s="775"/>
      <c r="CZ7" s="775"/>
      <c r="DA7" s="775"/>
      <c r="DB7" s="775"/>
      <c r="DC7" s="775"/>
      <c r="DD7" s="775"/>
      <c r="DE7" s="775"/>
      <c r="DF7" s="775"/>
    </row>
    <row r="8" spans="1:119" ht="28.5" customHeight="1" x14ac:dyDescent="0.25">
      <c r="B8" s="359">
        <v>2</v>
      </c>
      <c r="C8" s="587" t="s">
        <v>88</v>
      </c>
      <c r="D8" s="587" t="s">
        <v>89</v>
      </c>
      <c r="E8" s="587" t="s">
        <v>90</v>
      </c>
      <c r="F8" s="112">
        <v>1990</v>
      </c>
      <c r="G8" s="676"/>
      <c r="H8" s="112">
        <v>1995</v>
      </c>
      <c r="I8" s="676"/>
      <c r="J8" s="112">
        <v>1996</v>
      </c>
      <c r="K8" s="676"/>
      <c r="L8" s="112">
        <v>1997</v>
      </c>
      <c r="M8" s="676"/>
      <c r="N8" s="112">
        <v>1998</v>
      </c>
      <c r="O8" s="676"/>
      <c r="P8" s="112">
        <v>1999</v>
      </c>
      <c r="Q8" s="676"/>
      <c r="R8" s="112">
        <v>2000</v>
      </c>
      <c r="S8" s="676"/>
      <c r="T8" s="112">
        <v>2001</v>
      </c>
      <c r="U8" s="676"/>
      <c r="V8" s="112">
        <v>2002</v>
      </c>
      <c r="W8" s="676"/>
      <c r="X8" s="112">
        <v>2003</v>
      </c>
      <c r="Y8" s="676"/>
      <c r="Z8" s="112">
        <v>2004</v>
      </c>
      <c r="AA8" s="676"/>
      <c r="AB8" s="112">
        <v>2005</v>
      </c>
      <c r="AC8" s="676"/>
      <c r="AD8" s="112">
        <v>2006</v>
      </c>
      <c r="AE8" s="676"/>
      <c r="AF8" s="112">
        <v>2007</v>
      </c>
      <c r="AG8" s="676"/>
      <c r="AH8" s="112">
        <v>2008</v>
      </c>
      <c r="AI8" s="676"/>
      <c r="AJ8" s="112">
        <v>2009</v>
      </c>
      <c r="AK8" s="676"/>
      <c r="AL8" s="112">
        <v>2010</v>
      </c>
      <c r="AM8" s="676"/>
      <c r="AN8" s="112">
        <v>2011</v>
      </c>
      <c r="AO8" s="676"/>
      <c r="AP8" s="112">
        <v>2012</v>
      </c>
      <c r="AQ8" s="676"/>
      <c r="AR8" s="200"/>
      <c r="AS8" s="89"/>
      <c r="AT8" s="61" t="s">
        <v>171</v>
      </c>
      <c r="AU8" s="61" t="s">
        <v>172</v>
      </c>
      <c r="AV8" s="61" t="s">
        <v>173</v>
      </c>
      <c r="AW8" s="112">
        <v>1990</v>
      </c>
      <c r="AX8" s="200"/>
      <c r="AY8" s="112">
        <v>1995</v>
      </c>
      <c r="AZ8" s="200"/>
      <c r="BA8" s="112">
        <v>1996</v>
      </c>
      <c r="BB8" s="200"/>
      <c r="BC8" s="112">
        <v>1997</v>
      </c>
      <c r="BD8" s="200"/>
      <c r="BE8" s="112">
        <v>1998</v>
      </c>
      <c r="BF8" s="200"/>
      <c r="BG8" s="112">
        <v>1999</v>
      </c>
      <c r="BH8" s="200"/>
      <c r="BI8" s="112">
        <v>2000</v>
      </c>
      <c r="BJ8" s="200"/>
      <c r="BK8" s="112">
        <v>2001</v>
      </c>
      <c r="BL8" s="200"/>
      <c r="BM8" s="112">
        <v>2002</v>
      </c>
      <c r="BN8" s="200"/>
      <c r="BO8" s="112">
        <v>2003</v>
      </c>
      <c r="BP8" s="200"/>
      <c r="BQ8" s="112">
        <v>2004</v>
      </c>
      <c r="BR8" s="200"/>
      <c r="BS8" s="112">
        <v>2005</v>
      </c>
      <c r="BT8" s="200"/>
      <c r="BU8" s="112">
        <v>2006</v>
      </c>
      <c r="BV8" s="200"/>
      <c r="BW8" s="112">
        <v>2007</v>
      </c>
      <c r="BX8" s="200"/>
      <c r="BY8" s="112">
        <v>2008</v>
      </c>
      <c r="BZ8" s="201"/>
      <c r="CA8" s="112">
        <v>2009</v>
      </c>
      <c r="CB8" s="200"/>
      <c r="CC8" s="112">
        <v>2010</v>
      </c>
      <c r="CD8" s="200"/>
      <c r="CE8" s="112">
        <v>2011</v>
      </c>
      <c r="CF8" s="201"/>
      <c r="CG8" s="112">
        <v>2012</v>
      </c>
      <c r="CH8" s="200"/>
      <c r="CJ8" s="61" t="s">
        <v>171</v>
      </c>
      <c r="CK8" s="61" t="s">
        <v>172</v>
      </c>
      <c r="CL8" s="61" t="s">
        <v>173</v>
      </c>
      <c r="CM8" s="112">
        <v>2001</v>
      </c>
      <c r="CN8" s="200"/>
      <c r="CO8" s="112">
        <v>2002</v>
      </c>
      <c r="CP8" s="200"/>
      <c r="CQ8" s="112">
        <v>2003</v>
      </c>
      <c r="CR8" s="200"/>
      <c r="CS8" s="112">
        <v>2004</v>
      </c>
      <c r="CT8" s="200"/>
      <c r="CU8" s="112">
        <v>2005</v>
      </c>
      <c r="CV8" s="200"/>
      <c r="CW8" s="112">
        <v>2006</v>
      </c>
      <c r="CX8" s="200"/>
      <c r="CY8" s="112">
        <v>2007</v>
      </c>
      <c r="CZ8" s="200"/>
      <c r="DA8" s="112">
        <v>2008</v>
      </c>
      <c r="DB8" s="201"/>
      <c r="DC8" s="112">
        <v>2009</v>
      </c>
      <c r="DD8" s="200"/>
      <c r="DE8" s="112">
        <v>2010</v>
      </c>
      <c r="DF8" s="200"/>
      <c r="DG8" s="112">
        <v>2011</v>
      </c>
      <c r="DH8" s="201"/>
      <c r="DI8" s="112">
        <v>2012</v>
      </c>
      <c r="DJ8" s="201"/>
      <c r="DK8" s="112">
        <v>2009</v>
      </c>
      <c r="DL8" s="112">
        <v>2010</v>
      </c>
      <c r="DM8" s="112">
        <v>2011</v>
      </c>
      <c r="DN8" s="112">
        <v>2012</v>
      </c>
    </row>
    <row r="9" spans="1:119" ht="27" customHeight="1" x14ac:dyDescent="0.25">
      <c r="B9" s="360">
        <v>360</v>
      </c>
      <c r="C9" s="598">
        <v>1</v>
      </c>
      <c r="D9" s="599" t="s">
        <v>108</v>
      </c>
      <c r="E9" s="600" t="s">
        <v>109</v>
      </c>
      <c r="F9" s="128"/>
      <c r="G9" s="149"/>
      <c r="H9" s="128"/>
      <c r="I9" s="149"/>
      <c r="J9" s="128">
        <v>0.18700000643730164</v>
      </c>
      <c r="K9" s="149"/>
      <c r="L9" s="128"/>
      <c r="M9" s="149"/>
      <c r="N9" s="128"/>
      <c r="O9" s="149"/>
      <c r="P9" s="128"/>
      <c r="Q9" s="149"/>
      <c r="R9" s="128"/>
      <c r="S9" s="149"/>
      <c r="T9" s="128"/>
      <c r="U9" s="149"/>
      <c r="V9" s="128"/>
      <c r="W9" s="149"/>
      <c r="X9" s="128"/>
      <c r="Y9" s="149"/>
      <c r="Z9" s="128"/>
      <c r="AA9" s="149"/>
      <c r="AB9" s="128"/>
      <c r="AC9" s="149"/>
      <c r="AD9" s="128"/>
      <c r="AE9" s="149"/>
      <c r="AF9" s="128"/>
      <c r="AG9" s="149"/>
      <c r="AH9" s="128"/>
      <c r="AI9" s="149"/>
      <c r="AJ9" s="128"/>
      <c r="AK9" s="692"/>
      <c r="AL9" s="128"/>
      <c r="AM9" s="692"/>
      <c r="AN9" s="128"/>
      <c r="AO9" s="692"/>
      <c r="AP9" s="128"/>
      <c r="AQ9" s="692"/>
      <c r="AR9" s="149"/>
      <c r="AS9" s="89"/>
      <c r="AT9" s="249">
        <v>1</v>
      </c>
      <c r="AU9" s="422" t="s">
        <v>195</v>
      </c>
      <c r="AV9" s="249" t="s">
        <v>174</v>
      </c>
      <c r="AW9" s="251" t="s">
        <v>161</v>
      </c>
      <c r="AX9" s="252"/>
      <c r="AY9" s="258" t="str">
        <f>IF(OR(ISBLANK(F9),ISBLANK(H9)),"N/A",IF(ABS((H9-F9)/F9)&gt;1,"&gt; 100%","ok"))</f>
        <v>N/A</v>
      </c>
      <c r="AZ9" s="252"/>
      <c r="BA9" s="258" t="str">
        <f>IF(OR(ISBLANK(H9),ISBLANK(J9)),"N/A",IF(ABS((J9-H9)/H9)&gt;0.25,"&gt; 25%","ok"))</f>
        <v>N/A</v>
      </c>
      <c r="BB9" s="258"/>
      <c r="BC9" s="258" t="str">
        <f>IF(OR(ISBLANK(J9),ISBLANK(L9)),"N/A",IF(ABS((L9-J9)/J9)&gt;0.25,"&gt; 25%","ok"))</f>
        <v>N/A</v>
      </c>
      <c r="BD9" s="258"/>
      <c r="BE9" s="258" t="str">
        <f>IF(OR(ISBLANK(L9),ISBLANK(N9)),"N/A",IF(ABS((N9-L9)/L9)&gt;0.25,"&gt; 25%","ok"))</f>
        <v>N/A</v>
      </c>
      <c r="BF9" s="258"/>
      <c r="BG9" s="258" t="str">
        <f>IF(OR(ISBLANK(N9),ISBLANK(P9)),"N/A",IF(ABS((P9-N9)/N9)&gt;0.25,"&gt; 25%","ok"))</f>
        <v>N/A</v>
      </c>
      <c r="BH9" s="258"/>
      <c r="BI9" s="258" t="str">
        <f>IF(OR(ISBLANK(P9),ISBLANK(R9)),"N/A",IF(ABS((R9-P9)/P9)&gt;0.25,"&gt; 25%","ok"))</f>
        <v>N/A</v>
      </c>
      <c r="BJ9" s="258"/>
      <c r="BK9" s="258" t="str">
        <f>IF(OR(ISBLANK(R9),ISBLANK(T9)),"N/A",IF(ABS((T9-R9)/R9)&gt;0.25,"&gt; 25%","ok"))</f>
        <v>N/A</v>
      </c>
      <c r="BL9" s="258"/>
      <c r="BM9" s="258" t="str">
        <f>IF(OR(ISBLANK(T9),ISBLANK(V9)),"N/A",IF(ABS((V9-T9)/T9)&gt;0.25,"&gt; 25%","ok"))</f>
        <v>N/A</v>
      </c>
      <c r="BN9" s="258"/>
      <c r="BO9" s="258" t="str">
        <f>IF(OR(ISBLANK(V9),ISBLANK(X9)),"N/A",IF(ABS((X9-V9)/V9)&gt;0.25,"&gt; 25%","ok"))</f>
        <v>N/A</v>
      </c>
      <c r="BP9" s="258"/>
      <c r="BQ9" s="258" t="str">
        <f>IF(OR(ISBLANK(X9),ISBLANK(Z9)),"N/A",IF(ABS((Z9-X9)/X9)&gt;0.25,"&gt; 25%","ok"))</f>
        <v>N/A</v>
      </c>
      <c r="BR9" s="258"/>
      <c r="BS9" s="258" t="str">
        <f>IF(OR(ISBLANK(Z9),ISBLANK(AB9)),"N/A",IF(ABS((AB9-Z9)/Z9)&gt;0.25,"&gt; 25%","ok"))</f>
        <v>N/A</v>
      </c>
      <c r="BT9" s="258"/>
      <c r="BU9" s="258" t="str">
        <f>IF(OR(ISBLANK(AB9),ISBLANK(AD9)),"N/A",IF(ABS((AD9-AB9)/AB9)&gt;0.25,"&gt; 25%","ok"))</f>
        <v>N/A</v>
      </c>
      <c r="BV9" s="258"/>
      <c r="BW9" s="258" t="str">
        <f>IF(OR(ISBLANK(AD9),ISBLANK(AF9)),"N/A",IF(ABS((AF9-AD9)/AD9)&gt;0.25,"&gt; 25%","ok"))</f>
        <v>N/A</v>
      </c>
      <c r="BX9" s="258"/>
      <c r="BY9" s="258" t="str">
        <f>IF(OR(ISBLANK(AF9),ISBLANK(AH9)),"N/A",IF(ABS((AH9-AF9)/AF9)&gt;0.25,"&gt; 25%","ok"))</f>
        <v>N/A</v>
      </c>
      <c r="BZ9" s="258"/>
      <c r="CA9" s="258" t="str">
        <f t="shared" ref="CA9:CA16" si="0">IF(OR(ISBLANK(AH9),ISBLANK(AJ9)),"N/A",IF(ABS((AJ9-AH9)/AH9)&gt;0.25,"&gt; 25%","ok"))</f>
        <v>N/A</v>
      </c>
      <c r="CB9" s="258"/>
      <c r="CC9" s="258" t="str">
        <f>IF(OR(ISBLANK(AJ9),ISBLANK(AL9)),"N/A",IF(ABS((AL9-AJ9)/AJ9)&gt;0.25,"&gt; 25%","ok"))</f>
        <v>N/A</v>
      </c>
      <c r="CD9" s="258"/>
      <c r="CE9" s="258" t="str">
        <f>IF(OR(ISBLANK(AL9),ISBLANK(AN9)),"N/A",IF(ABS((AN9-AL9)/AL9)&gt;0.25,"&gt; 25%","ok"))</f>
        <v>N/A</v>
      </c>
      <c r="CF9" s="258"/>
      <c r="CG9" s="258" t="str">
        <f t="shared" ref="CG9:CG16" si="1">IF(OR(ISBLANK(AN9),ISBLANK(AP9)),"N/A",IF(ABS((AP9-AN9)/AN9)&gt;0.25,"&gt; 25%","ok"))</f>
        <v>N/A</v>
      </c>
      <c r="CH9" s="258"/>
      <c r="CJ9" s="249">
        <v>1</v>
      </c>
      <c r="CK9" s="422" t="s">
        <v>195</v>
      </c>
      <c r="CL9" s="249" t="s">
        <v>174</v>
      </c>
      <c r="CM9" s="251" t="s">
        <v>161</v>
      </c>
      <c r="CN9" s="252"/>
      <c r="CO9" s="258" t="str">
        <f t="shared" ref="CO9:CO16" si="2">IF(OR(ISBLANK(F9),ISBLANK(H9)),"N/A",IF(ABS((H9-F9)/F9)&gt;1,"&gt; 100%","ok"))</f>
        <v>N/A</v>
      </c>
      <c r="CP9" s="252"/>
      <c r="CQ9" s="258" t="str">
        <f t="shared" ref="CQ9:CQ16" si="3">IF(OR(ISBLANK(H9),ISBLANK(J9)),"N/A",IF(ABS((J9-H9)/H9)&gt;0.25,"&gt; 25%","ok"))</f>
        <v>N/A</v>
      </c>
      <c r="CR9" s="258"/>
      <c r="CS9" s="258" t="str">
        <f t="shared" ref="CS9:CS16" si="4">IF(OR(ISBLANK(X9),ISBLANK(Z9)),"N/A",IF(ABS((Z9-X9)/X9)&gt;0.25,"&gt; 25%","ok"))</f>
        <v>N/A</v>
      </c>
      <c r="CT9" s="258"/>
      <c r="CU9" s="258" t="str">
        <f t="shared" ref="CU9:CU16" si="5">IF(OR(ISBLANK(Z9),ISBLANK(AB9)),"N/A",IF(ABS((AB9-Z9)/Z9)&gt;0.25,"&gt; 25%","ok"))</f>
        <v>N/A</v>
      </c>
      <c r="CV9" s="258"/>
      <c r="CW9" s="258" t="str">
        <f t="shared" ref="CW9:CW16" si="6">IF(OR(ISBLANK(V9),ISBLANK(X9)),"N/A",IF(ABS((X9-V9)/V9)&gt;0.25,"&gt; 25%","ok"))</f>
        <v>N/A</v>
      </c>
      <c r="CX9" s="258"/>
      <c r="CY9" s="258" t="str">
        <f t="shared" ref="CY9:CY16" si="7">IF(OR(ISBLANK(X9),ISBLANK(Z9)),"N/A",IF(ABS((Z9-X9)/X9)&gt;0.25,"&gt; 25%","ok"))</f>
        <v>N/A</v>
      </c>
      <c r="CZ9" s="258"/>
      <c r="DA9" s="258" t="str">
        <f t="shared" ref="DA9:DA16" si="8">IF(OR(ISBLANK(Z9),ISBLANK(AB9)),"N/A",IF(ABS((AB9-Z9)/Z9)&gt;0.25,"&gt; 25%","ok"))</f>
        <v>N/A</v>
      </c>
      <c r="DB9" s="258"/>
      <c r="DC9" s="258" t="str">
        <f t="shared" ref="DC9:DC16" si="9">IF(OR(ISBLANK(AB9),ISBLANK(AD9)),"N/A",IF(ABS((AD9-AB9)/AB9)&gt;0.25,"&gt; 25%","ok"))</f>
        <v>N/A</v>
      </c>
      <c r="DD9" s="258"/>
      <c r="DE9" s="258" t="str">
        <f t="shared" ref="DE9:DE16" si="10">IF(OR(ISBLANK(AD9),ISBLANK(AF9)),"N/A",IF(ABS((AF9-AD9)/AD9)&gt;0.25,"&gt; 25%","ok"))</f>
        <v>N/A</v>
      </c>
      <c r="DF9" s="258"/>
      <c r="DG9" s="258" t="str">
        <f t="shared" ref="DG9:DG16" si="11">IF(OR(ISBLANK(AD9),ISBLANK(AF9)),"N/A",IF(ABS((AF9-AD9)/AD9)&gt;0.25,"&gt; 25%","ok"))</f>
        <v>N/A</v>
      </c>
      <c r="DH9" s="258"/>
      <c r="DI9" s="258" t="str">
        <f t="shared" ref="DI9:DI16" si="12">IF(OR(ISBLANK(AF9),ISBLANK(AH9)),"N/A",IF(ABS((AH9-AF9)/AF9)&gt;0.25,"&gt; 25%","ok"))</f>
        <v>N/A</v>
      </c>
      <c r="DJ9" s="258"/>
      <c r="DK9" s="258" t="str">
        <f t="shared" ref="DK9:DN16" si="13">IF(OR(ISBLANK(AH9),ISBLANK(AJ9)),"N/A",IF(ABS((AJ9-AH9)/AH9)&gt;0.25,"&gt; 25%","ok"))</f>
        <v>N/A</v>
      </c>
      <c r="DL9" s="258" t="str">
        <f t="shared" si="13"/>
        <v>N/A</v>
      </c>
      <c r="DM9" s="258" t="str">
        <f t="shared" si="13"/>
        <v>N/A</v>
      </c>
      <c r="DN9" s="258" t="str">
        <f t="shared" si="13"/>
        <v>N/A</v>
      </c>
    </row>
    <row r="10" spans="1:119" ht="23.25" customHeight="1" x14ac:dyDescent="0.25">
      <c r="B10" s="360">
        <v>372</v>
      </c>
      <c r="C10" s="598">
        <v>2</v>
      </c>
      <c r="D10" s="601" t="s">
        <v>110</v>
      </c>
      <c r="E10" s="600" t="s">
        <v>109</v>
      </c>
      <c r="F10" s="128"/>
      <c r="G10" s="143"/>
      <c r="H10" s="128"/>
      <c r="I10" s="143"/>
      <c r="J10" s="128">
        <v>4.185999870300293</v>
      </c>
      <c r="K10" s="143"/>
      <c r="L10" s="128"/>
      <c r="M10" s="143"/>
      <c r="N10" s="128"/>
      <c r="O10" s="143"/>
      <c r="P10" s="128"/>
      <c r="Q10" s="143"/>
      <c r="R10" s="128"/>
      <c r="S10" s="143"/>
      <c r="T10" s="128"/>
      <c r="U10" s="143"/>
      <c r="V10" s="128"/>
      <c r="W10" s="143"/>
      <c r="X10" s="128"/>
      <c r="Y10" s="143"/>
      <c r="Z10" s="128"/>
      <c r="AA10" s="143"/>
      <c r="AB10" s="128"/>
      <c r="AC10" s="143"/>
      <c r="AD10" s="128"/>
      <c r="AE10" s="143"/>
      <c r="AF10" s="128"/>
      <c r="AG10" s="143"/>
      <c r="AH10" s="128"/>
      <c r="AI10" s="143"/>
      <c r="AJ10" s="128"/>
      <c r="AK10" s="692"/>
      <c r="AL10" s="128"/>
      <c r="AM10" s="692"/>
      <c r="AN10" s="128"/>
      <c r="AO10" s="692"/>
      <c r="AP10" s="128"/>
      <c r="AQ10" s="692"/>
      <c r="AR10" s="143"/>
      <c r="AS10" s="89"/>
      <c r="AT10" s="249">
        <v>2</v>
      </c>
      <c r="AU10" s="422" t="s">
        <v>175</v>
      </c>
      <c r="AV10" s="193" t="s">
        <v>174</v>
      </c>
      <c r="AW10" s="251" t="s">
        <v>161</v>
      </c>
      <c r="AX10" s="196"/>
      <c r="AY10" s="416" t="str">
        <f t="shared" ref="AY10:AY16" si="14">IF(OR(ISBLANK(F10),ISBLANK(H10)),"N/A",IF(ABS((H10-F10)/F10)&gt;1,"&gt; 100%","ok"))</f>
        <v>N/A</v>
      </c>
      <c r="AZ10" s="196"/>
      <c r="BA10" s="416" t="str">
        <f t="shared" ref="BA10:BA16" si="15">IF(OR(ISBLANK(H10),ISBLANK(J10)),"N/A",IF(ABS((J10-H10)/H10)&gt;0.25,"&gt; 25%","ok"))</f>
        <v>N/A</v>
      </c>
      <c r="BB10" s="416"/>
      <c r="BC10" s="416" t="str">
        <f t="shared" ref="BC10:BC16" si="16">IF(OR(ISBLANK(J10),ISBLANK(L10)),"N/A",IF(ABS((L10-J10)/J10)&gt;0.25,"&gt; 25%","ok"))</f>
        <v>N/A</v>
      </c>
      <c r="BD10" s="416"/>
      <c r="BE10" s="416" t="str">
        <f t="shared" ref="BE10:BE16" si="17">IF(OR(ISBLANK(L10),ISBLANK(N10)),"N/A",IF(ABS((N10-L10)/L10)&gt;0.25,"&gt; 25%","ok"))</f>
        <v>N/A</v>
      </c>
      <c r="BF10" s="416"/>
      <c r="BG10" s="416" t="str">
        <f t="shared" ref="BG10:BG16" si="18">IF(OR(ISBLANK(N10),ISBLANK(P10)),"N/A",IF(ABS((P10-N10)/N10)&gt;0.25,"&gt; 25%","ok"))</f>
        <v>N/A</v>
      </c>
      <c r="BH10" s="416"/>
      <c r="BI10" s="416" t="str">
        <f t="shared" ref="BI10:BI16" si="19">IF(OR(ISBLANK(P10),ISBLANK(R10)),"N/A",IF(ABS((R10-P10)/P10)&gt;0.25,"&gt; 25%","ok"))</f>
        <v>N/A</v>
      </c>
      <c r="BJ10" s="416"/>
      <c r="BK10" s="416" t="str">
        <f t="shared" ref="BK10:BK16" si="20">IF(OR(ISBLANK(R10),ISBLANK(T10)),"N/A",IF(ABS((T10-R10)/R10)&gt;0.25,"&gt; 25%","ok"))</f>
        <v>N/A</v>
      </c>
      <c r="BL10" s="416"/>
      <c r="BM10" s="416" t="str">
        <f t="shared" ref="BM10:BM16" si="21">IF(OR(ISBLANK(T10),ISBLANK(V10)),"N/A",IF(ABS((V10-T10)/T10)&gt;0.25,"&gt; 25%","ok"))</f>
        <v>N/A</v>
      </c>
      <c r="BN10" s="416"/>
      <c r="BO10" s="416" t="str">
        <f t="shared" ref="BO10:BO16" si="22">IF(OR(ISBLANK(V10),ISBLANK(X10)),"N/A",IF(ABS((X10-V10)/V10)&gt;0.25,"&gt; 25%","ok"))</f>
        <v>N/A</v>
      </c>
      <c r="BP10" s="416"/>
      <c r="BQ10" s="416" t="str">
        <f t="shared" ref="BQ10:BQ16" si="23">IF(OR(ISBLANK(X10),ISBLANK(Z10)),"N/A",IF(ABS((Z10-X10)/X10)&gt;0.25,"&gt; 25%","ok"))</f>
        <v>N/A</v>
      </c>
      <c r="BR10" s="416"/>
      <c r="BS10" s="416" t="str">
        <f t="shared" ref="BS10:BS16" si="24">IF(OR(ISBLANK(Z10),ISBLANK(AB10)),"N/A",IF(ABS((AB10-Z10)/Z10)&gt;0.25,"&gt; 25%","ok"))</f>
        <v>N/A</v>
      </c>
      <c r="BT10" s="416"/>
      <c r="BU10" s="416" t="str">
        <f t="shared" ref="BU10:BU16" si="25">IF(OR(ISBLANK(AB10),ISBLANK(AD10)),"N/A",IF(ABS((AD10-AB10)/AB10)&gt;0.25,"&gt; 25%","ok"))</f>
        <v>N/A</v>
      </c>
      <c r="BV10" s="416"/>
      <c r="BW10" s="416" t="str">
        <f t="shared" ref="BW10:BW16" si="26">IF(OR(ISBLANK(AD10),ISBLANK(AF10)),"N/A",IF(ABS((AF10-AD10)/AD10)&gt;0.25,"&gt; 25%","ok"))</f>
        <v>N/A</v>
      </c>
      <c r="BX10" s="416"/>
      <c r="BY10" s="416" t="str">
        <f t="shared" ref="BY10:BY16" si="27">IF(OR(ISBLANK(AF10),ISBLANK(AH10)),"N/A",IF(ABS((AH10-AF10)/AF10)&gt;0.25,"&gt; 25%","ok"))</f>
        <v>N/A</v>
      </c>
      <c r="BZ10" s="416"/>
      <c r="CA10" s="416" t="str">
        <f t="shared" si="0"/>
        <v>N/A</v>
      </c>
      <c r="CB10" s="416"/>
      <c r="CC10" s="416" t="str">
        <f t="shared" ref="CC10:CC16" si="28">IF(OR(ISBLANK(AJ10),ISBLANK(AL10)),"N/A",IF(ABS((AL10-AJ10)/AJ10)&gt;0.25,"&gt; 25%","ok"))</f>
        <v>N/A</v>
      </c>
      <c r="CD10" s="416"/>
      <c r="CE10" s="416" t="str">
        <f t="shared" ref="CE10:CE16" si="29">IF(OR(ISBLANK(AL10),ISBLANK(AN10)),"N/A",IF(ABS((AN10-AL10)/AL10)&gt;0.25,"&gt; 25%","ok"))</f>
        <v>N/A</v>
      </c>
      <c r="CF10" s="416"/>
      <c r="CG10" s="416" t="str">
        <f t="shared" si="1"/>
        <v>N/A</v>
      </c>
      <c r="CH10" s="416"/>
      <c r="CJ10" s="249">
        <v>2</v>
      </c>
      <c r="CK10" s="422" t="s">
        <v>175</v>
      </c>
      <c r="CL10" s="193" t="s">
        <v>174</v>
      </c>
      <c r="CM10" s="251" t="s">
        <v>161</v>
      </c>
      <c r="CN10" s="196"/>
      <c r="CO10" s="416" t="str">
        <f t="shared" si="2"/>
        <v>N/A</v>
      </c>
      <c r="CP10" s="196"/>
      <c r="CQ10" s="416" t="str">
        <f t="shared" si="3"/>
        <v>N/A</v>
      </c>
      <c r="CR10" s="416"/>
      <c r="CS10" s="416" t="str">
        <f t="shared" si="4"/>
        <v>N/A</v>
      </c>
      <c r="CT10" s="416"/>
      <c r="CU10" s="416" t="str">
        <f t="shared" si="5"/>
        <v>N/A</v>
      </c>
      <c r="CV10" s="416"/>
      <c r="CW10" s="416" t="str">
        <f t="shared" si="6"/>
        <v>N/A</v>
      </c>
      <c r="CX10" s="416"/>
      <c r="CY10" s="416" t="str">
        <f t="shared" si="7"/>
        <v>N/A</v>
      </c>
      <c r="CZ10" s="416"/>
      <c r="DA10" s="416" t="str">
        <f t="shared" si="8"/>
        <v>N/A</v>
      </c>
      <c r="DB10" s="416"/>
      <c r="DC10" s="416" t="str">
        <f t="shared" si="9"/>
        <v>N/A</v>
      </c>
      <c r="DD10" s="416"/>
      <c r="DE10" s="416" t="str">
        <f t="shared" si="10"/>
        <v>N/A</v>
      </c>
      <c r="DF10" s="416"/>
      <c r="DG10" s="416" t="str">
        <f t="shared" si="11"/>
        <v>N/A</v>
      </c>
      <c r="DH10" s="416"/>
      <c r="DI10" s="416" t="str">
        <f t="shared" si="12"/>
        <v>N/A</v>
      </c>
      <c r="DJ10" s="416"/>
      <c r="DK10" s="416" t="str">
        <f t="shared" si="13"/>
        <v>N/A</v>
      </c>
      <c r="DL10" s="416" t="str">
        <f t="shared" si="13"/>
        <v>N/A</v>
      </c>
      <c r="DM10" s="416" t="str">
        <f t="shared" si="13"/>
        <v>N/A</v>
      </c>
      <c r="DN10" s="416" t="str">
        <f t="shared" si="13"/>
        <v>N/A</v>
      </c>
    </row>
    <row r="11" spans="1:119" ht="19.5" customHeight="1" x14ac:dyDescent="0.25">
      <c r="B11" s="360">
        <v>374</v>
      </c>
      <c r="C11" s="602">
        <v>3</v>
      </c>
      <c r="D11" s="601" t="s">
        <v>111</v>
      </c>
      <c r="E11" s="600" t="s">
        <v>109</v>
      </c>
      <c r="F11" s="128"/>
      <c r="G11" s="143"/>
      <c r="H11" s="128"/>
      <c r="I11" s="143"/>
      <c r="J11" s="128">
        <v>260.00900268554687</v>
      </c>
      <c r="K11" s="143"/>
      <c r="L11" s="128"/>
      <c r="M11" s="143"/>
      <c r="N11" s="128"/>
      <c r="O11" s="143"/>
      <c r="P11" s="128"/>
      <c r="Q11" s="143"/>
      <c r="R11" s="128"/>
      <c r="S11" s="143"/>
      <c r="T11" s="128"/>
      <c r="U11" s="143"/>
      <c r="V11" s="128"/>
      <c r="W11" s="143"/>
      <c r="X11" s="128"/>
      <c r="Y11" s="143"/>
      <c r="Z11" s="128"/>
      <c r="AA11" s="143"/>
      <c r="AB11" s="128"/>
      <c r="AC11" s="143"/>
      <c r="AD11" s="128"/>
      <c r="AE11" s="143"/>
      <c r="AF11" s="128"/>
      <c r="AG11" s="143"/>
      <c r="AH11" s="128"/>
      <c r="AI11" s="143"/>
      <c r="AJ11" s="128"/>
      <c r="AK11" s="692"/>
      <c r="AL11" s="128"/>
      <c r="AM11" s="692"/>
      <c r="AN11" s="128"/>
      <c r="AO11" s="692"/>
      <c r="AP11" s="128"/>
      <c r="AQ11" s="692"/>
      <c r="AR11" s="143"/>
      <c r="AS11" s="89"/>
      <c r="AT11" s="249">
        <v>3</v>
      </c>
      <c r="AU11" s="422" t="s">
        <v>194</v>
      </c>
      <c r="AV11" s="193" t="s">
        <v>174</v>
      </c>
      <c r="AW11" s="251" t="s">
        <v>161</v>
      </c>
      <c r="AX11" s="196"/>
      <c r="AY11" s="258" t="str">
        <f t="shared" si="14"/>
        <v>N/A</v>
      </c>
      <c r="AZ11" s="252"/>
      <c r="BA11" s="258" t="str">
        <f t="shared" si="15"/>
        <v>N/A</v>
      </c>
      <c r="BB11" s="258"/>
      <c r="BC11" s="258" t="str">
        <f t="shared" si="16"/>
        <v>N/A</v>
      </c>
      <c r="BD11" s="258"/>
      <c r="BE11" s="258" t="str">
        <f t="shared" si="17"/>
        <v>N/A</v>
      </c>
      <c r="BF11" s="258"/>
      <c r="BG11" s="258" t="str">
        <f t="shared" si="18"/>
        <v>N/A</v>
      </c>
      <c r="BH11" s="258"/>
      <c r="BI11" s="258" t="str">
        <f t="shared" si="19"/>
        <v>N/A</v>
      </c>
      <c r="BJ11" s="258"/>
      <c r="BK11" s="258" t="str">
        <f t="shared" si="20"/>
        <v>N/A</v>
      </c>
      <c r="BL11" s="258"/>
      <c r="BM11" s="258" t="str">
        <f t="shared" si="21"/>
        <v>N/A</v>
      </c>
      <c r="BN11" s="258"/>
      <c r="BO11" s="258" t="str">
        <f t="shared" si="22"/>
        <v>N/A</v>
      </c>
      <c r="BP11" s="258"/>
      <c r="BQ11" s="258" t="str">
        <f t="shared" si="23"/>
        <v>N/A</v>
      </c>
      <c r="BR11" s="258"/>
      <c r="BS11" s="258" t="str">
        <f t="shared" si="24"/>
        <v>N/A</v>
      </c>
      <c r="BT11" s="258"/>
      <c r="BU11" s="258" t="str">
        <f t="shared" si="25"/>
        <v>N/A</v>
      </c>
      <c r="BV11" s="258"/>
      <c r="BW11" s="258" t="str">
        <f t="shared" si="26"/>
        <v>N/A</v>
      </c>
      <c r="BX11" s="258"/>
      <c r="BY11" s="258" t="str">
        <f t="shared" si="27"/>
        <v>N/A</v>
      </c>
      <c r="BZ11" s="258"/>
      <c r="CA11" s="258" t="str">
        <f t="shared" si="0"/>
        <v>N/A</v>
      </c>
      <c r="CB11" s="258"/>
      <c r="CC11" s="258" t="str">
        <f t="shared" si="28"/>
        <v>N/A</v>
      </c>
      <c r="CD11" s="258"/>
      <c r="CE11" s="258" t="str">
        <f t="shared" si="29"/>
        <v>N/A</v>
      </c>
      <c r="CF11" s="258"/>
      <c r="CG11" s="258" t="str">
        <f t="shared" si="1"/>
        <v>N/A</v>
      </c>
      <c r="CH11" s="258"/>
      <c r="CJ11" s="249">
        <v>3</v>
      </c>
      <c r="CK11" s="422" t="s">
        <v>194</v>
      </c>
      <c r="CL11" s="193" t="s">
        <v>174</v>
      </c>
      <c r="CM11" s="251" t="s">
        <v>161</v>
      </c>
      <c r="CN11" s="196"/>
      <c r="CO11" s="258" t="str">
        <f t="shared" si="2"/>
        <v>N/A</v>
      </c>
      <c r="CP11" s="252"/>
      <c r="CQ11" s="258" t="str">
        <f t="shared" si="3"/>
        <v>N/A</v>
      </c>
      <c r="CR11" s="258"/>
      <c r="CS11" s="258" t="str">
        <f t="shared" si="4"/>
        <v>N/A</v>
      </c>
      <c r="CT11" s="258"/>
      <c r="CU11" s="258" t="str">
        <f t="shared" si="5"/>
        <v>N/A</v>
      </c>
      <c r="CV11" s="258"/>
      <c r="CW11" s="258" t="str">
        <f t="shared" si="6"/>
        <v>N/A</v>
      </c>
      <c r="CX11" s="258"/>
      <c r="CY11" s="258" t="str">
        <f t="shared" si="7"/>
        <v>N/A</v>
      </c>
      <c r="CZ11" s="258"/>
      <c r="DA11" s="258" t="str">
        <f t="shared" si="8"/>
        <v>N/A</v>
      </c>
      <c r="DB11" s="258"/>
      <c r="DC11" s="258" t="str">
        <f t="shared" si="9"/>
        <v>N/A</v>
      </c>
      <c r="DD11" s="258"/>
      <c r="DE11" s="258" t="str">
        <f t="shared" si="10"/>
        <v>N/A</v>
      </c>
      <c r="DF11" s="258"/>
      <c r="DG11" s="258" t="str">
        <f t="shared" si="11"/>
        <v>N/A</v>
      </c>
      <c r="DH11" s="258"/>
      <c r="DI11" s="258" t="str">
        <f t="shared" si="12"/>
        <v>N/A</v>
      </c>
      <c r="DJ11" s="258"/>
      <c r="DK11" s="258" t="str">
        <f t="shared" si="13"/>
        <v>N/A</v>
      </c>
      <c r="DL11" s="258" t="str">
        <f t="shared" si="13"/>
        <v>N/A</v>
      </c>
      <c r="DM11" s="258" t="str">
        <f t="shared" si="13"/>
        <v>N/A</v>
      </c>
      <c r="DN11" s="258" t="str">
        <f t="shared" si="13"/>
        <v>N/A</v>
      </c>
    </row>
    <row r="12" spans="1:119" ht="28.5" customHeight="1" x14ac:dyDescent="0.25">
      <c r="B12" s="360">
        <v>415</v>
      </c>
      <c r="C12" s="598">
        <v>4</v>
      </c>
      <c r="D12" s="601" t="s">
        <v>341</v>
      </c>
      <c r="E12" s="600" t="s">
        <v>109</v>
      </c>
      <c r="F12" s="128"/>
      <c r="G12" s="143"/>
      <c r="H12" s="128"/>
      <c r="I12" s="143"/>
      <c r="J12" s="128"/>
      <c r="K12" s="143"/>
      <c r="L12" s="128"/>
      <c r="M12" s="143"/>
      <c r="N12" s="128"/>
      <c r="O12" s="143"/>
      <c r="P12" s="128"/>
      <c r="Q12" s="143"/>
      <c r="R12" s="128"/>
      <c r="S12" s="143"/>
      <c r="T12" s="128"/>
      <c r="U12" s="143"/>
      <c r="V12" s="128"/>
      <c r="W12" s="143"/>
      <c r="X12" s="128"/>
      <c r="Y12" s="143"/>
      <c r="Z12" s="128"/>
      <c r="AA12" s="143"/>
      <c r="AB12" s="128"/>
      <c r="AC12" s="143"/>
      <c r="AD12" s="128"/>
      <c r="AE12" s="143"/>
      <c r="AF12" s="128"/>
      <c r="AG12" s="143"/>
      <c r="AH12" s="128"/>
      <c r="AI12" s="143"/>
      <c r="AJ12" s="128"/>
      <c r="AK12" s="692"/>
      <c r="AL12" s="128"/>
      <c r="AM12" s="692"/>
      <c r="AN12" s="128"/>
      <c r="AO12" s="692"/>
      <c r="AP12" s="128"/>
      <c r="AQ12" s="692"/>
      <c r="AR12" s="143"/>
      <c r="AS12" s="89"/>
      <c r="AT12" s="249">
        <v>4</v>
      </c>
      <c r="AU12" s="422" t="s">
        <v>169</v>
      </c>
      <c r="AV12" s="193" t="s">
        <v>174</v>
      </c>
      <c r="AW12" s="251" t="s">
        <v>161</v>
      </c>
      <c r="AX12" s="196"/>
      <c r="AY12" s="258" t="str">
        <f t="shared" si="14"/>
        <v>N/A</v>
      </c>
      <c r="AZ12" s="252"/>
      <c r="BA12" s="258" t="str">
        <f t="shared" si="15"/>
        <v>N/A</v>
      </c>
      <c r="BB12" s="258"/>
      <c r="BC12" s="258" t="str">
        <f t="shared" si="16"/>
        <v>N/A</v>
      </c>
      <c r="BD12" s="258"/>
      <c r="BE12" s="258" t="str">
        <f t="shared" si="17"/>
        <v>N/A</v>
      </c>
      <c r="BF12" s="258"/>
      <c r="BG12" s="258" t="str">
        <f t="shared" si="18"/>
        <v>N/A</v>
      </c>
      <c r="BH12" s="258"/>
      <c r="BI12" s="258" t="str">
        <f t="shared" si="19"/>
        <v>N/A</v>
      </c>
      <c r="BJ12" s="258"/>
      <c r="BK12" s="258" t="str">
        <f t="shared" si="20"/>
        <v>N/A</v>
      </c>
      <c r="BL12" s="258"/>
      <c r="BM12" s="258" t="str">
        <f t="shared" si="21"/>
        <v>N/A</v>
      </c>
      <c r="BN12" s="258"/>
      <c r="BO12" s="258" t="str">
        <f t="shared" si="22"/>
        <v>N/A</v>
      </c>
      <c r="BP12" s="258"/>
      <c r="BQ12" s="258" t="str">
        <f t="shared" si="23"/>
        <v>N/A</v>
      </c>
      <c r="BR12" s="258"/>
      <c r="BS12" s="258" t="str">
        <f t="shared" si="24"/>
        <v>N/A</v>
      </c>
      <c r="BT12" s="258"/>
      <c r="BU12" s="258" t="str">
        <f t="shared" si="25"/>
        <v>N/A</v>
      </c>
      <c r="BV12" s="258"/>
      <c r="BW12" s="258" t="str">
        <f t="shared" si="26"/>
        <v>N/A</v>
      </c>
      <c r="BX12" s="258"/>
      <c r="BY12" s="258" t="str">
        <f t="shared" si="27"/>
        <v>N/A</v>
      </c>
      <c r="BZ12" s="258"/>
      <c r="CA12" s="258" t="str">
        <f t="shared" si="0"/>
        <v>N/A</v>
      </c>
      <c r="CB12" s="258"/>
      <c r="CC12" s="258" t="str">
        <f t="shared" si="28"/>
        <v>N/A</v>
      </c>
      <c r="CD12" s="258"/>
      <c r="CE12" s="258" t="str">
        <f t="shared" si="29"/>
        <v>N/A</v>
      </c>
      <c r="CF12" s="258"/>
      <c r="CG12" s="258" t="str">
        <f t="shared" si="1"/>
        <v>N/A</v>
      </c>
      <c r="CH12" s="258"/>
      <c r="CJ12" s="249">
        <v>4</v>
      </c>
      <c r="CK12" s="422" t="s">
        <v>169</v>
      </c>
      <c r="CL12" s="193" t="s">
        <v>174</v>
      </c>
      <c r="CM12" s="251" t="s">
        <v>161</v>
      </c>
      <c r="CN12" s="196"/>
      <c r="CO12" s="258" t="str">
        <f t="shared" si="2"/>
        <v>N/A</v>
      </c>
      <c r="CP12" s="252"/>
      <c r="CQ12" s="258" t="str">
        <f t="shared" si="3"/>
        <v>N/A</v>
      </c>
      <c r="CR12" s="258"/>
      <c r="CS12" s="258" t="str">
        <f t="shared" si="4"/>
        <v>N/A</v>
      </c>
      <c r="CT12" s="258"/>
      <c r="CU12" s="258" t="str">
        <f t="shared" si="5"/>
        <v>N/A</v>
      </c>
      <c r="CV12" s="258"/>
      <c r="CW12" s="258" t="str">
        <f t="shared" si="6"/>
        <v>N/A</v>
      </c>
      <c r="CX12" s="258"/>
      <c r="CY12" s="258" t="str">
        <f t="shared" si="7"/>
        <v>N/A</v>
      </c>
      <c r="CZ12" s="258"/>
      <c r="DA12" s="258" t="str">
        <f t="shared" si="8"/>
        <v>N/A</v>
      </c>
      <c r="DB12" s="258"/>
      <c r="DC12" s="258" t="str">
        <f t="shared" si="9"/>
        <v>N/A</v>
      </c>
      <c r="DD12" s="258"/>
      <c r="DE12" s="258" t="str">
        <f t="shared" si="10"/>
        <v>N/A</v>
      </c>
      <c r="DF12" s="258"/>
      <c r="DG12" s="258" t="str">
        <f t="shared" si="11"/>
        <v>N/A</v>
      </c>
      <c r="DH12" s="258"/>
      <c r="DI12" s="258" t="str">
        <f t="shared" si="12"/>
        <v>N/A</v>
      </c>
      <c r="DJ12" s="258"/>
      <c r="DK12" s="258" t="str">
        <f t="shared" si="13"/>
        <v>N/A</v>
      </c>
      <c r="DL12" s="258" t="str">
        <f t="shared" si="13"/>
        <v>N/A</v>
      </c>
      <c r="DM12" s="258" t="str">
        <f t="shared" si="13"/>
        <v>N/A</v>
      </c>
      <c r="DN12" s="258" t="str">
        <f t="shared" si="13"/>
        <v>N/A</v>
      </c>
    </row>
    <row r="13" spans="1:119" ht="19.5" customHeight="1" x14ac:dyDescent="0.25">
      <c r="B13" s="360">
        <v>419</v>
      </c>
      <c r="C13" s="602">
        <v>5</v>
      </c>
      <c r="D13" s="601" t="s">
        <v>112</v>
      </c>
      <c r="E13" s="600" t="s">
        <v>109</v>
      </c>
      <c r="F13" s="128"/>
      <c r="G13" s="143"/>
      <c r="H13" s="128"/>
      <c r="I13" s="143"/>
      <c r="J13" s="128">
        <v>13.201999664306641</v>
      </c>
      <c r="K13" s="143"/>
      <c r="L13" s="128"/>
      <c r="M13" s="143"/>
      <c r="N13" s="128"/>
      <c r="O13" s="143"/>
      <c r="P13" s="128"/>
      <c r="Q13" s="143"/>
      <c r="R13" s="128"/>
      <c r="S13" s="143"/>
      <c r="T13" s="128"/>
      <c r="U13" s="143"/>
      <c r="V13" s="128"/>
      <c r="W13" s="143"/>
      <c r="X13" s="128"/>
      <c r="Y13" s="143"/>
      <c r="Z13" s="128"/>
      <c r="AA13" s="143"/>
      <c r="AB13" s="128"/>
      <c r="AC13" s="143"/>
      <c r="AD13" s="128"/>
      <c r="AE13" s="143"/>
      <c r="AF13" s="128"/>
      <c r="AG13" s="143"/>
      <c r="AH13" s="128"/>
      <c r="AI13" s="143"/>
      <c r="AJ13" s="128"/>
      <c r="AK13" s="692"/>
      <c r="AL13" s="128"/>
      <c r="AM13" s="692"/>
      <c r="AN13" s="128"/>
      <c r="AO13" s="692"/>
      <c r="AP13" s="128"/>
      <c r="AQ13" s="692"/>
      <c r="AR13" s="143"/>
      <c r="AS13" s="89"/>
      <c r="AT13" s="249">
        <v>5</v>
      </c>
      <c r="AU13" s="422" t="s">
        <v>197</v>
      </c>
      <c r="AV13" s="193" t="s">
        <v>174</v>
      </c>
      <c r="AW13" s="251" t="s">
        <v>161</v>
      </c>
      <c r="AX13" s="196"/>
      <c r="AY13" s="258" t="str">
        <f t="shared" si="14"/>
        <v>N/A</v>
      </c>
      <c r="AZ13" s="252"/>
      <c r="BA13" s="258" t="str">
        <f t="shared" si="15"/>
        <v>N/A</v>
      </c>
      <c r="BB13" s="258"/>
      <c r="BC13" s="258" t="str">
        <f t="shared" si="16"/>
        <v>N/A</v>
      </c>
      <c r="BD13" s="258"/>
      <c r="BE13" s="258" t="str">
        <f t="shared" si="17"/>
        <v>N/A</v>
      </c>
      <c r="BF13" s="258"/>
      <c r="BG13" s="258" t="str">
        <f t="shared" si="18"/>
        <v>N/A</v>
      </c>
      <c r="BH13" s="258"/>
      <c r="BI13" s="258" t="str">
        <f t="shared" si="19"/>
        <v>N/A</v>
      </c>
      <c r="BJ13" s="258"/>
      <c r="BK13" s="258" t="str">
        <f t="shared" si="20"/>
        <v>N/A</v>
      </c>
      <c r="BL13" s="258"/>
      <c r="BM13" s="258" t="str">
        <f t="shared" si="21"/>
        <v>N/A</v>
      </c>
      <c r="BN13" s="258"/>
      <c r="BO13" s="258" t="str">
        <f t="shared" si="22"/>
        <v>N/A</v>
      </c>
      <c r="BP13" s="258"/>
      <c r="BQ13" s="258" t="str">
        <f t="shared" si="23"/>
        <v>N/A</v>
      </c>
      <c r="BR13" s="258"/>
      <c r="BS13" s="258" t="str">
        <f t="shared" si="24"/>
        <v>N/A</v>
      </c>
      <c r="BT13" s="258"/>
      <c r="BU13" s="258" t="str">
        <f t="shared" si="25"/>
        <v>N/A</v>
      </c>
      <c r="BV13" s="258"/>
      <c r="BW13" s="258" t="str">
        <f t="shared" si="26"/>
        <v>N/A</v>
      </c>
      <c r="BX13" s="258"/>
      <c r="BY13" s="258" t="str">
        <f t="shared" si="27"/>
        <v>N/A</v>
      </c>
      <c r="BZ13" s="258"/>
      <c r="CA13" s="258" t="str">
        <f t="shared" si="0"/>
        <v>N/A</v>
      </c>
      <c r="CB13" s="258"/>
      <c r="CC13" s="258" t="str">
        <f t="shared" si="28"/>
        <v>N/A</v>
      </c>
      <c r="CD13" s="258"/>
      <c r="CE13" s="258" t="str">
        <f t="shared" si="29"/>
        <v>N/A</v>
      </c>
      <c r="CF13" s="258"/>
      <c r="CG13" s="258" t="str">
        <f t="shared" si="1"/>
        <v>N/A</v>
      </c>
      <c r="CH13" s="258"/>
      <c r="CJ13" s="249">
        <v>5</v>
      </c>
      <c r="CK13" s="422" t="s">
        <v>197</v>
      </c>
      <c r="CL13" s="193" t="s">
        <v>174</v>
      </c>
      <c r="CM13" s="251" t="s">
        <v>161</v>
      </c>
      <c r="CN13" s="196"/>
      <c r="CO13" s="258" t="str">
        <f t="shared" si="2"/>
        <v>N/A</v>
      </c>
      <c r="CP13" s="252"/>
      <c r="CQ13" s="258" t="str">
        <f t="shared" si="3"/>
        <v>N/A</v>
      </c>
      <c r="CR13" s="258"/>
      <c r="CS13" s="258" t="str">
        <f t="shared" si="4"/>
        <v>N/A</v>
      </c>
      <c r="CT13" s="258"/>
      <c r="CU13" s="258" t="str">
        <f t="shared" si="5"/>
        <v>N/A</v>
      </c>
      <c r="CV13" s="258"/>
      <c r="CW13" s="258" t="str">
        <f t="shared" si="6"/>
        <v>N/A</v>
      </c>
      <c r="CX13" s="258"/>
      <c r="CY13" s="258" t="str">
        <f t="shared" si="7"/>
        <v>N/A</v>
      </c>
      <c r="CZ13" s="258"/>
      <c r="DA13" s="258" t="str">
        <f t="shared" si="8"/>
        <v>N/A</v>
      </c>
      <c r="DB13" s="258"/>
      <c r="DC13" s="258" t="str">
        <f t="shared" si="9"/>
        <v>N/A</v>
      </c>
      <c r="DD13" s="258"/>
      <c r="DE13" s="258" t="str">
        <f t="shared" si="10"/>
        <v>N/A</v>
      </c>
      <c r="DF13" s="258"/>
      <c r="DG13" s="258" t="str">
        <f t="shared" si="11"/>
        <v>N/A</v>
      </c>
      <c r="DH13" s="258"/>
      <c r="DI13" s="258" t="str">
        <f t="shared" si="12"/>
        <v>N/A</v>
      </c>
      <c r="DJ13" s="258"/>
      <c r="DK13" s="258" t="str">
        <f t="shared" si="13"/>
        <v>N/A</v>
      </c>
      <c r="DL13" s="258" t="str">
        <f t="shared" si="13"/>
        <v>N/A</v>
      </c>
      <c r="DM13" s="258" t="str">
        <f t="shared" si="13"/>
        <v>N/A</v>
      </c>
      <c r="DN13" s="258" t="str">
        <f t="shared" si="13"/>
        <v>N/A</v>
      </c>
    </row>
    <row r="14" spans="1:119" ht="27" customHeight="1" x14ac:dyDescent="0.25">
      <c r="B14" s="360">
        <v>2810</v>
      </c>
      <c r="C14" s="598">
        <v>6</v>
      </c>
      <c r="D14" s="601" t="s">
        <v>47</v>
      </c>
      <c r="E14" s="600" t="s">
        <v>109</v>
      </c>
      <c r="F14" s="128"/>
      <c r="G14" s="143"/>
      <c r="H14" s="128"/>
      <c r="I14" s="143"/>
      <c r="J14" s="128">
        <v>7.1869997978210449</v>
      </c>
      <c r="K14" s="143"/>
      <c r="L14" s="128"/>
      <c r="M14" s="143"/>
      <c r="N14" s="128"/>
      <c r="O14" s="143"/>
      <c r="P14" s="128"/>
      <c r="Q14" s="143"/>
      <c r="R14" s="128"/>
      <c r="S14" s="143"/>
      <c r="T14" s="128"/>
      <c r="U14" s="143"/>
      <c r="V14" s="128"/>
      <c r="W14" s="143"/>
      <c r="X14" s="128"/>
      <c r="Y14" s="143"/>
      <c r="Z14" s="128"/>
      <c r="AA14" s="143"/>
      <c r="AB14" s="128"/>
      <c r="AC14" s="143"/>
      <c r="AD14" s="128"/>
      <c r="AE14" s="143"/>
      <c r="AF14" s="128"/>
      <c r="AG14" s="143"/>
      <c r="AH14" s="128"/>
      <c r="AI14" s="143"/>
      <c r="AJ14" s="128"/>
      <c r="AK14" s="692"/>
      <c r="AL14" s="128"/>
      <c r="AM14" s="692"/>
      <c r="AN14" s="128"/>
      <c r="AO14" s="692"/>
      <c r="AP14" s="128"/>
      <c r="AQ14" s="692"/>
      <c r="AR14" s="143"/>
      <c r="AS14" s="89"/>
      <c r="AT14" s="249">
        <v>6</v>
      </c>
      <c r="AU14" s="422" t="s">
        <v>230</v>
      </c>
      <c r="AV14" s="193" t="s">
        <v>174</v>
      </c>
      <c r="AW14" s="251" t="s">
        <v>161</v>
      </c>
      <c r="AX14" s="196"/>
      <c r="AY14" s="258" t="str">
        <f t="shared" si="14"/>
        <v>N/A</v>
      </c>
      <c r="AZ14" s="252"/>
      <c r="BA14" s="258" t="str">
        <f t="shared" si="15"/>
        <v>N/A</v>
      </c>
      <c r="BB14" s="258"/>
      <c r="BC14" s="258" t="str">
        <f t="shared" si="16"/>
        <v>N/A</v>
      </c>
      <c r="BD14" s="258"/>
      <c r="BE14" s="258" t="str">
        <f t="shared" si="17"/>
        <v>N/A</v>
      </c>
      <c r="BF14" s="258"/>
      <c r="BG14" s="258" t="str">
        <f t="shared" si="18"/>
        <v>N/A</v>
      </c>
      <c r="BH14" s="258"/>
      <c r="BI14" s="258" t="str">
        <f t="shared" si="19"/>
        <v>N/A</v>
      </c>
      <c r="BJ14" s="258"/>
      <c r="BK14" s="258" t="str">
        <f t="shared" si="20"/>
        <v>N/A</v>
      </c>
      <c r="BL14" s="258"/>
      <c r="BM14" s="258" t="str">
        <f t="shared" si="21"/>
        <v>N/A</v>
      </c>
      <c r="BN14" s="258"/>
      <c r="BO14" s="258" t="str">
        <f t="shared" si="22"/>
        <v>N/A</v>
      </c>
      <c r="BP14" s="258"/>
      <c r="BQ14" s="258" t="str">
        <f t="shared" si="23"/>
        <v>N/A</v>
      </c>
      <c r="BR14" s="258"/>
      <c r="BS14" s="258" t="str">
        <f t="shared" si="24"/>
        <v>N/A</v>
      </c>
      <c r="BT14" s="258"/>
      <c r="BU14" s="258" t="str">
        <f t="shared" si="25"/>
        <v>N/A</v>
      </c>
      <c r="BV14" s="258"/>
      <c r="BW14" s="258" t="str">
        <f t="shared" si="26"/>
        <v>N/A</v>
      </c>
      <c r="BX14" s="258"/>
      <c r="BY14" s="258" t="str">
        <f t="shared" si="27"/>
        <v>N/A</v>
      </c>
      <c r="BZ14" s="258"/>
      <c r="CA14" s="258" t="str">
        <f t="shared" si="0"/>
        <v>N/A</v>
      </c>
      <c r="CB14" s="258"/>
      <c r="CC14" s="258" t="str">
        <f t="shared" si="28"/>
        <v>N/A</v>
      </c>
      <c r="CD14" s="258"/>
      <c r="CE14" s="258" t="str">
        <f t="shared" si="29"/>
        <v>N/A</v>
      </c>
      <c r="CF14" s="258"/>
      <c r="CG14" s="258" t="str">
        <f t="shared" si="1"/>
        <v>N/A</v>
      </c>
      <c r="CH14" s="258"/>
      <c r="CJ14" s="249">
        <v>6</v>
      </c>
      <c r="CK14" s="422" t="s">
        <v>230</v>
      </c>
      <c r="CL14" s="193" t="s">
        <v>174</v>
      </c>
      <c r="CM14" s="251" t="s">
        <v>161</v>
      </c>
      <c r="CN14" s="196"/>
      <c r="CO14" s="258" t="str">
        <f t="shared" si="2"/>
        <v>N/A</v>
      </c>
      <c r="CP14" s="252"/>
      <c r="CQ14" s="258" t="str">
        <f t="shared" si="3"/>
        <v>N/A</v>
      </c>
      <c r="CR14" s="258"/>
      <c r="CS14" s="258" t="str">
        <f t="shared" si="4"/>
        <v>N/A</v>
      </c>
      <c r="CT14" s="258"/>
      <c r="CU14" s="258" t="str">
        <f t="shared" si="5"/>
        <v>N/A</v>
      </c>
      <c r="CV14" s="258"/>
      <c r="CW14" s="258" t="str">
        <f t="shared" si="6"/>
        <v>N/A</v>
      </c>
      <c r="CX14" s="258"/>
      <c r="CY14" s="258" t="str">
        <f t="shared" si="7"/>
        <v>N/A</v>
      </c>
      <c r="CZ14" s="258"/>
      <c r="DA14" s="258" t="str">
        <f t="shared" si="8"/>
        <v>N/A</v>
      </c>
      <c r="DB14" s="258"/>
      <c r="DC14" s="258" t="str">
        <f t="shared" si="9"/>
        <v>N/A</v>
      </c>
      <c r="DD14" s="258"/>
      <c r="DE14" s="258" t="str">
        <f t="shared" si="10"/>
        <v>N/A</v>
      </c>
      <c r="DF14" s="258"/>
      <c r="DG14" s="258" t="str">
        <f t="shared" si="11"/>
        <v>N/A</v>
      </c>
      <c r="DH14" s="258"/>
      <c r="DI14" s="258" t="str">
        <f t="shared" si="12"/>
        <v>N/A</v>
      </c>
      <c r="DJ14" s="258"/>
      <c r="DK14" s="258" t="str">
        <f t="shared" si="13"/>
        <v>N/A</v>
      </c>
      <c r="DL14" s="258" t="str">
        <f t="shared" si="13"/>
        <v>N/A</v>
      </c>
      <c r="DM14" s="258" t="str">
        <f t="shared" si="13"/>
        <v>N/A</v>
      </c>
      <c r="DN14" s="258" t="str">
        <f t="shared" si="13"/>
        <v>N/A</v>
      </c>
    </row>
    <row r="15" spans="1:119" ht="23.25" customHeight="1" x14ac:dyDescent="0.25">
      <c r="B15" s="360">
        <v>2867</v>
      </c>
      <c r="C15" s="598">
        <v>7</v>
      </c>
      <c r="D15" s="601" t="s">
        <v>113</v>
      </c>
      <c r="E15" s="600" t="s">
        <v>109</v>
      </c>
      <c r="F15" s="128"/>
      <c r="G15" s="143"/>
      <c r="H15" s="128"/>
      <c r="I15" s="143"/>
      <c r="J15" s="128"/>
      <c r="K15" s="143"/>
      <c r="L15" s="128"/>
      <c r="M15" s="143"/>
      <c r="N15" s="128"/>
      <c r="O15" s="143"/>
      <c r="P15" s="128"/>
      <c r="Q15" s="143"/>
      <c r="R15" s="128"/>
      <c r="S15" s="143"/>
      <c r="T15" s="128"/>
      <c r="U15" s="143"/>
      <c r="V15" s="128"/>
      <c r="W15" s="143"/>
      <c r="X15" s="128"/>
      <c r="Y15" s="143"/>
      <c r="Z15" s="128"/>
      <c r="AA15" s="143"/>
      <c r="AB15" s="128"/>
      <c r="AC15" s="143"/>
      <c r="AD15" s="128"/>
      <c r="AE15" s="143"/>
      <c r="AF15" s="128"/>
      <c r="AG15" s="143"/>
      <c r="AH15" s="128"/>
      <c r="AI15" s="143"/>
      <c r="AJ15" s="128"/>
      <c r="AK15" s="692"/>
      <c r="AL15" s="128"/>
      <c r="AM15" s="692"/>
      <c r="AN15" s="128"/>
      <c r="AO15" s="692"/>
      <c r="AP15" s="128"/>
      <c r="AQ15" s="692"/>
      <c r="AR15" s="143"/>
      <c r="AS15" s="105"/>
      <c r="AT15" s="249">
        <v>7</v>
      </c>
      <c r="AU15" s="422" t="s">
        <v>176</v>
      </c>
      <c r="AV15" s="193" t="s">
        <v>174</v>
      </c>
      <c r="AW15" s="251" t="s">
        <v>161</v>
      </c>
      <c r="AX15" s="196"/>
      <c r="AY15" s="258" t="str">
        <f t="shared" si="14"/>
        <v>N/A</v>
      </c>
      <c r="AZ15" s="252"/>
      <c r="BA15" s="258" t="str">
        <f t="shared" si="15"/>
        <v>N/A</v>
      </c>
      <c r="BB15" s="258"/>
      <c r="BC15" s="258" t="str">
        <f t="shared" si="16"/>
        <v>N/A</v>
      </c>
      <c r="BD15" s="258"/>
      <c r="BE15" s="258" t="str">
        <f t="shared" si="17"/>
        <v>N/A</v>
      </c>
      <c r="BF15" s="258"/>
      <c r="BG15" s="258" t="str">
        <f t="shared" si="18"/>
        <v>N/A</v>
      </c>
      <c r="BH15" s="258"/>
      <c r="BI15" s="258" t="str">
        <f t="shared" si="19"/>
        <v>N/A</v>
      </c>
      <c r="BJ15" s="258"/>
      <c r="BK15" s="258" t="str">
        <f t="shared" si="20"/>
        <v>N/A</v>
      </c>
      <c r="BL15" s="258"/>
      <c r="BM15" s="258" t="str">
        <f t="shared" si="21"/>
        <v>N/A</v>
      </c>
      <c r="BN15" s="258"/>
      <c r="BO15" s="258" t="str">
        <f t="shared" si="22"/>
        <v>N/A</v>
      </c>
      <c r="BP15" s="258"/>
      <c r="BQ15" s="258" t="str">
        <f t="shared" si="23"/>
        <v>N/A</v>
      </c>
      <c r="BR15" s="258"/>
      <c r="BS15" s="258" t="str">
        <f t="shared" si="24"/>
        <v>N/A</v>
      </c>
      <c r="BT15" s="258"/>
      <c r="BU15" s="258" t="str">
        <f t="shared" si="25"/>
        <v>N/A</v>
      </c>
      <c r="BV15" s="258"/>
      <c r="BW15" s="258" t="str">
        <f t="shared" si="26"/>
        <v>N/A</v>
      </c>
      <c r="BX15" s="258"/>
      <c r="BY15" s="258" t="str">
        <f t="shared" si="27"/>
        <v>N/A</v>
      </c>
      <c r="BZ15" s="258"/>
      <c r="CA15" s="258" t="str">
        <f t="shared" si="0"/>
        <v>N/A</v>
      </c>
      <c r="CB15" s="258"/>
      <c r="CC15" s="258" t="str">
        <f t="shared" si="28"/>
        <v>N/A</v>
      </c>
      <c r="CD15" s="258"/>
      <c r="CE15" s="258" t="str">
        <f t="shared" si="29"/>
        <v>N/A</v>
      </c>
      <c r="CF15" s="258"/>
      <c r="CG15" s="258" t="str">
        <f t="shared" si="1"/>
        <v>N/A</v>
      </c>
      <c r="CH15" s="258"/>
      <c r="CJ15" s="249">
        <v>7</v>
      </c>
      <c r="CK15" s="422" t="s">
        <v>176</v>
      </c>
      <c r="CL15" s="193" t="s">
        <v>174</v>
      </c>
      <c r="CM15" s="251" t="s">
        <v>161</v>
      </c>
      <c r="CN15" s="196"/>
      <c r="CO15" s="258" t="str">
        <f t="shared" si="2"/>
        <v>N/A</v>
      </c>
      <c r="CP15" s="252"/>
      <c r="CQ15" s="258" t="str">
        <f t="shared" si="3"/>
        <v>N/A</v>
      </c>
      <c r="CR15" s="258"/>
      <c r="CS15" s="258" t="str">
        <f t="shared" si="4"/>
        <v>N/A</v>
      </c>
      <c r="CT15" s="258"/>
      <c r="CU15" s="258" t="str">
        <f t="shared" si="5"/>
        <v>N/A</v>
      </c>
      <c r="CV15" s="258"/>
      <c r="CW15" s="258" t="str">
        <f t="shared" si="6"/>
        <v>N/A</v>
      </c>
      <c r="CX15" s="258"/>
      <c r="CY15" s="258" t="str">
        <f t="shared" si="7"/>
        <v>N/A</v>
      </c>
      <c r="CZ15" s="258"/>
      <c r="DA15" s="258" t="str">
        <f t="shared" si="8"/>
        <v>N/A</v>
      </c>
      <c r="DB15" s="258"/>
      <c r="DC15" s="258" t="str">
        <f t="shared" si="9"/>
        <v>N/A</v>
      </c>
      <c r="DD15" s="258"/>
      <c r="DE15" s="258" t="str">
        <f t="shared" si="10"/>
        <v>N/A</v>
      </c>
      <c r="DF15" s="258"/>
      <c r="DG15" s="258" t="str">
        <f t="shared" si="11"/>
        <v>N/A</v>
      </c>
      <c r="DH15" s="258"/>
      <c r="DI15" s="258" t="str">
        <f t="shared" si="12"/>
        <v>N/A</v>
      </c>
      <c r="DJ15" s="258"/>
      <c r="DK15" s="258" t="str">
        <f t="shared" si="13"/>
        <v>N/A</v>
      </c>
      <c r="DL15" s="258" t="str">
        <f t="shared" si="13"/>
        <v>N/A</v>
      </c>
      <c r="DM15" s="258" t="str">
        <f t="shared" si="13"/>
        <v>N/A</v>
      </c>
      <c r="DN15" s="258" t="str">
        <f t="shared" si="13"/>
        <v>N/A</v>
      </c>
      <c r="DO15" s="2"/>
    </row>
    <row r="16" spans="1:119" ht="19.5" customHeight="1" x14ac:dyDescent="0.25">
      <c r="A16" s="358" t="s">
        <v>180</v>
      </c>
      <c r="B16" s="360">
        <v>351</v>
      </c>
      <c r="C16" s="603">
        <v>8</v>
      </c>
      <c r="D16" s="604" t="s">
        <v>114</v>
      </c>
      <c r="E16" s="605" t="s">
        <v>109</v>
      </c>
      <c r="F16" s="129"/>
      <c r="G16" s="150"/>
      <c r="H16" s="129"/>
      <c r="I16" s="150"/>
      <c r="J16" s="129">
        <v>1400</v>
      </c>
      <c r="K16" s="150"/>
      <c r="L16" s="129"/>
      <c r="M16" s="150"/>
      <c r="N16" s="129"/>
      <c r="O16" s="150"/>
      <c r="P16" s="129"/>
      <c r="Q16" s="150"/>
      <c r="R16" s="129"/>
      <c r="S16" s="150"/>
      <c r="T16" s="129">
        <v>1600</v>
      </c>
      <c r="U16" s="150" t="s">
        <v>362</v>
      </c>
      <c r="V16" s="129"/>
      <c r="W16" s="150"/>
      <c r="X16" s="129"/>
      <c r="Y16" s="150"/>
      <c r="Z16" s="129"/>
      <c r="AA16" s="150"/>
      <c r="AB16" s="129"/>
      <c r="AC16" s="150"/>
      <c r="AD16" s="129"/>
      <c r="AE16" s="150"/>
      <c r="AF16" s="129"/>
      <c r="AG16" s="150"/>
      <c r="AH16" s="129"/>
      <c r="AI16" s="150"/>
      <c r="AJ16" s="129"/>
      <c r="AK16" s="693"/>
      <c r="AL16" s="129"/>
      <c r="AM16" s="693"/>
      <c r="AN16" s="129"/>
      <c r="AO16" s="693"/>
      <c r="AP16" s="129">
        <v>1940</v>
      </c>
      <c r="AQ16" s="693"/>
      <c r="AR16" s="150"/>
      <c r="AS16" s="105"/>
      <c r="AT16" s="300">
        <v>8</v>
      </c>
      <c r="AU16" s="421" t="s">
        <v>210</v>
      </c>
      <c r="AV16" s="253" t="s">
        <v>174</v>
      </c>
      <c r="AW16" s="256" t="s">
        <v>161</v>
      </c>
      <c r="AX16" s="257"/>
      <c r="AY16" s="433" t="str">
        <f t="shared" si="14"/>
        <v>N/A</v>
      </c>
      <c r="AZ16" s="436"/>
      <c r="BA16" s="433" t="str">
        <f t="shared" si="15"/>
        <v>N/A</v>
      </c>
      <c r="BB16" s="433"/>
      <c r="BC16" s="433" t="str">
        <f t="shared" si="16"/>
        <v>N/A</v>
      </c>
      <c r="BD16" s="433"/>
      <c r="BE16" s="433" t="str">
        <f t="shared" si="17"/>
        <v>N/A</v>
      </c>
      <c r="BF16" s="433"/>
      <c r="BG16" s="433" t="str">
        <f t="shared" si="18"/>
        <v>N/A</v>
      </c>
      <c r="BH16" s="433"/>
      <c r="BI16" s="433" t="str">
        <f t="shared" si="19"/>
        <v>N/A</v>
      </c>
      <c r="BJ16" s="433"/>
      <c r="BK16" s="433" t="str">
        <f t="shared" si="20"/>
        <v>N/A</v>
      </c>
      <c r="BL16" s="433"/>
      <c r="BM16" s="433" t="str">
        <f t="shared" si="21"/>
        <v>N/A</v>
      </c>
      <c r="BN16" s="433"/>
      <c r="BO16" s="433" t="str">
        <f t="shared" si="22"/>
        <v>N/A</v>
      </c>
      <c r="BP16" s="433"/>
      <c r="BQ16" s="433" t="str">
        <f t="shared" si="23"/>
        <v>N/A</v>
      </c>
      <c r="BR16" s="433"/>
      <c r="BS16" s="433" t="str">
        <f t="shared" si="24"/>
        <v>N/A</v>
      </c>
      <c r="BT16" s="433"/>
      <c r="BU16" s="433" t="str">
        <f t="shared" si="25"/>
        <v>N/A</v>
      </c>
      <c r="BV16" s="433"/>
      <c r="BW16" s="433" t="str">
        <f t="shared" si="26"/>
        <v>N/A</v>
      </c>
      <c r="BX16" s="433"/>
      <c r="BY16" s="433" t="str">
        <f t="shared" si="27"/>
        <v>N/A</v>
      </c>
      <c r="BZ16" s="433"/>
      <c r="CA16" s="433" t="str">
        <f t="shared" si="0"/>
        <v>N/A</v>
      </c>
      <c r="CB16" s="433"/>
      <c r="CC16" s="433" t="str">
        <f t="shared" si="28"/>
        <v>N/A</v>
      </c>
      <c r="CD16" s="433"/>
      <c r="CE16" s="433" t="str">
        <f t="shared" si="29"/>
        <v>N/A</v>
      </c>
      <c r="CF16" s="433"/>
      <c r="CG16" s="433" t="str">
        <f t="shared" si="1"/>
        <v>N/A</v>
      </c>
      <c r="CH16" s="433"/>
      <c r="CJ16" s="300">
        <v>8</v>
      </c>
      <c r="CK16" s="421" t="s">
        <v>210</v>
      </c>
      <c r="CL16" s="253" t="s">
        <v>174</v>
      </c>
      <c r="CM16" s="256" t="s">
        <v>161</v>
      </c>
      <c r="CN16" s="257"/>
      <c r="CO16" s="433" t="str">
        <f t="shared" si="2"/>
        <v>N/A</v>
      </c>
      <c r="CP16" s="436"/>
      <c r="CQ16" s="433" t="str">
        <f t="shared" si="3"/>
        <v>N/A</v>
      </c>
      <c r="CR16" s="433"/>
      <c r="CS16" s="433" t="str">
        <f t="shared" si="4"/>
        <v>N/A</v>
      </c>
      <c r="CT16" s="433"/>
      <c r="CU16" s="433" t="str">
        <f t="shared" si="5"/>
        <v>N/A</v>
      </c>
      <c r="CV16" s="433"/>
      <c r="CW16" s="433" t="str">
        <f t="shared" si="6"/>
        <v>N/A</v>
      </c>
      <c r="CX16" s="433"/>
      <c r="CY16" s="433" t="str">
        <f t="shared" si="7"/>
        <v>N/A</v>
      </c>
      <c r="CZ16" s="433"/>
      <c r="DA16" s="433" t="str">
        <f t="shared" si="8"/>
        <v>N/A</v>
      </c>
      <c r="DB16" s="433"/>
      <c r="DC16" s="433" t="str">
        <f t="shared" si="9"/>
        <v>N/A</v>
      </c>
      <c r="DD16" s="433"/>
      <c r="DE16" s="433" t="str">
        <f t="shared" si="10"/>
        <v>N/A</v>
      </c>
      <c r="DF16" s="433"/>
      <c r="DG16" s="433" t="str">
        <f t="shared" si="11"/>
        <v>N/A</v>
      </c>
      <c r="DH16" s="433"/>
      <c r="DI16" s="433" t="str">
        <f t="shared" si="12"/>
        <v>N/A</v>
      </c>
      <c r="DJ16" s="433"/>
      <c r="DK16" s="433" t="str">
        <f t="shared" si="13"/>
        <v>N/A</v>
      </c>
      <c r="DL16" s="433" t="str">
        <f t="shared" si="13"/>
        <v>N/A</v>
      </c>
      <c r="DM16" s="433" t="str">
        <f t="shared" si="13"/>
        <v>N/A</v>
      </c>
      <c r="DN16" s="433" t="str">
        <f t="shared" si="13"/>
        <v>N/A</v>
      </c>
      <c r="DO16" s="2"/>
    </row>
    <row r="17" spans="1:129" s="474" customFormat="1" ht="12" customHeight="1" x14ac:dyDescent="0.25">
      <c r="A17" s="358"/>
      <c r="B17" s="473">
        <v>4000</v>
      </c>
      <c r="C17" s="490">
        <v>9</v>
      </c>
      <c r="D17" s="490" t="s">
        <v>227</v>
      </c>
      <c r="E17" s="490" t="s">
        <v>228</v>
      </c>
      <c r="F17" s="491">
        <v>9535573273.3210602</v>
      </c>
      <c r="G17" s="492"/>
      <c r="H17" s="493">
        <v>16954193399.097799</v>
      </c>
      <c r="I17" s="492"/>
      <c r="J17" s="493">
        <v>17825046200.115898</v>
      </c>
      <c r="K17" s="492"/>
      <c r="L17" s="493">
        <v>17243610388.161598</v>
      </c>
      <c r="M17" s="492"/>
      <c r="N17" s="493">
        <v>18043171492.0382</v>
      </c>
      <c r="O17" s="492"/>
      <c r="P17" s="493">
        <v>17961422525.239101</v>
      </c>
      <c r="Q17" s="492"/>
      <c r="R17" s="493">
        <v>18202835993.658501</v>
      </c>
      <c r="S17" s="492"/>
      <c r="T17" s="493">
        <v>18922488050.0518</v>
      </c>
      <c r="U17" s="492"/>
      <c r="V17" s="493">
        <v>19560909436.6591</v>
      </c>
      <c r="W17" s="492"/>
      <c r="X17" s="493">
        <v>20194172437.046101</v>
      </c>
      <c r="Y17" s="494"/>
      <c r="Z17" s="493">
        <v>21708735369.824699</v>
      </c>
      <c r="AA17" s="492"/>
      <c r="AB17" s="493">
        <v>21860696517.412899</v>
      </c>
      <c r="AC17" s="492"/>
      <c r="AD17" s="492">
        <v>22013721393.034801</v>
      </c>
      <c r="AE17" s="492"/>
      <c r="AF17" s="495">
        <v>23862873990.050301</v>
      </c>
      <c r="AG17" s="492"/>
      <c r="AH17" s="493">
        <v>25915081153.194302</v>
      </c>
      <c r="AI17" s="492"/>
      <c r="AJ17" s="493">
        <v>28247438456.981701</v>
      </c>
      <c r="AK17" s="494"/>
      <c r="AL17" s="493">
        <v>30224759148.970901</v>
      </c>
      <c r="AM17" s="494"/>
      <c r="AN17" s="493">
        <v>30678130536.204899</v>
      </c>
      <c r="AO17" s="494"/>
      <c r="AP17" s="493"/>
      <c r="AQ17" s="492"/>
      <c r="AR17" s="475"/>
      <c r="AS17" s="476"/>
      <c r="AT17" s="235"/>
      <c r="AU17" s="235"/>
      <c r="AV17" s="372"/>
      <c r="AW17" s="235"/>
      <c r="AX17" s="373"/>
      <c r="AY17" s="238"/>
      <c r="AZ17" s="373"/>
      <c r="BA17" s="238"/>
      <c r="BB17" s="374"/>
      <c r="BC17" s="374"/>
      <c r="BD17" s="374"/>
      <c r="BE17" s="374"/>
      <c r="BF17" s="374"/>
      <c r="BG17" s="374"/>
      <c r="BH17" s="374"/>
      <c r="BI17" s="374"/>
      <c r="BJ17" s="374"/>
      <c r="BK17" s="374"/>
      <c r="BL17" s="374"/>
      <c r="BM17" s="374"/>
      <c r="BN17" s="374"/>
      <c r="BO17" s="374"/>
      <c r="BP17" s="374"/>
      <c r="BQ17" s="374"/>
      <c r="BR17" s="374"/>
      <c r="BS17" s="374"/>
      <c r="BT17" s="374"/>
      <c r="BU17" s="374"/>
      <c r="BV17" s="374"/>
      <c r="BW17" s="374"/>
      <c r="BX17" s="374"/>
      <c r="BY17" s="374"/>
      <c r="BZ17" s="374"/>
      <c r="CA17" s="374"/>
      <c r="CB17" s="374"/>
      <c r="CC17" s="238"/>
      <c r="CD17" s="374"/>
      <c r="CE17" s="374"/>
      <c r="CF17" s="374"/>
      <c r="CG17" s="374"/>
      <c r="CH17" s="374"/>
      <c r="CI17" s="238"/>
      <c r="CJ17" s="372"/>
      <c r="CK17" s="235"/>
      <c r="CL17" s="373"/>
      <c r="CM17" s="238"/>
      <c r="CN17" s="373"/>
      <c r="CO17" s="238"/>
      <c r="CP17" s="374"/>
      <c r="CQ17" s="374"/>
      <c r="CR17" s="374"/>
      <c r="CS17" s="374"/>
      <c r="CT17" s="374"/>
      <c r="CU17" s="374"/>
      <c r="CV17" s="374"/>
      <c r="CW17" s="374"/>
      <c r="CX17" s="374"/>
      <c r="CY17" s="374"/>
      <c r="CZ17" s="374"/>
      <c r="DA17" s="374"/>
      <c r="DB17" s="374"/>
      <c r="DC17" s="374"/>
      <c r="DD17" s="374"/>
      <c r="DE17" s="374"/>
      <c r="DF17" s="374"/>
      <c r="DG17" s="374"/>
      <c r="DH17" s="374"/>
      <c r="DI17" s="374"/>
      <c r="DJ17" s="374"/>
      <c r="DK17" s="374"/>
      <c r="DL17" s="374"/>
      <c r="DM17" s="374"/>
      <c r="DN17" s="238"/>
    </row>
    <row r="18" spans="1:129" ht="19.5" customHeight="1" x14ac:dyDescent="0.25">
      <c r="C18" s="593" t="s">
        <v>102</v>
      </c>
      <c r="D18" s="66"/>
      <c r="E18" s="67"/>
      <c r="F18" s="451"/>
      <c r="G18" s="151"/>
      <c r="H18" s="130"/>
      <c r="I18" s="151"/>
      <c r="J18" s="130"/>
      <c r="K18" s="151"/>
      <c r="L18" s="130"/>
      <c r="M18" s="151"/>
      <c r="N18" s="130"/>
      <c r="O18" s="151"/>
      <c r="P18" s="130"/>
      <c r="Q18" s="151"/>
      <c r="R18" s="130"/>
      <c r="S18" s="151"/>
      <c r="T18" s="130"/>
      <c r="U18" s="151"/>
      <c r="V18" s="130"/>
      <c r="W18" s="151"/>
      <c r="X18" s="130"/>
      <c r="Y18" s="151"/>
      <c r="Z18" s="130"/>
      <c r="AA18" s="151"/>
      <c r="AB18" s="130"/>
      <c r="AC18" s="151"/>
      <c r="AD18" s="151"/>
      <c r="AE18" s="151"/>
      <c r="AF18" s="151"/>
      <c r="AG18" s="151"/>
      <c r="AH18" s="130"/>
      <c r="AI18" s="151"/>
      <c r="AJ18" s="130"/>
      <c r="AK18" s="151"/>
      <c r="AL18" s="130"/>
      <c r="AM18" s="151"/>
      <c r="AN18" s="130"/>
      <c r="AO18" s="151"/>
      <c r="AP18" s="130"/>
      <c r="AQ18" s="151"/>
      <c r="AR18" s="151"/>
      <c r="AS18" s="69"/>
      <c r="AT18" s="479" t="s">
        <v>101</v>
      </c>
      <c r="AU18" s="479" t="s">
        <v>101</v>
      </c>
    </row>
    <row r="19" spans="1:129" ht="24.75" customHeight="1" x14ac:dyDescent="0.25">
      <c r="C19" s="594" t="s">
        <v>203</v>
      </c>
      <c r="D19" s="777" t="s">
        <v>343</v>
      </c>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1"/>
      <c r="AS19" s="71"/>
      <c r="AT19" s="61" t="s">
        <v>171</v>
      </c>
      <c r="AU19" s="61" t="s">
        <v>172</v>
      </c>
      <c r="AV19" s="61" t="s">
        <v>173</v>
      </c>
      <c r="AW19" s="284">
        <v>1990</v>
      </c>
      <c r="AX19" s="200"/>
      <c r="AY19" s="112">
        <v>1995</v>
      </c>
      <c r="AZ19" s="200"/>
      <c r="BA19" s="112">
        <v>1996</v>
      </c>
      <c r="BB19" s="200"/>
      <c r="BC19" s="112">
        <v>1997</v>
      </c>
      <c r="BD19" s="200"/>
      <c r="BE19" s="112">
        <v>1998</v>
      </c>
      <c r="BF19" s="200"/>
      <c r="BG19" s="112">
        <v>1999</v>
      </c>
      <c r="BH19" s="200"/>
      <c r="BI19" s="112">
        <v>2000</v>
      </c>
      <c r="BJ19" s="200"/>
      <c r="BK19" s="112">
        <v>2001</v>
      </c>
      <c r="BL19" s="200"/>
      <c r="BM19" s="112">
        <v>2002</v>
      </c>
      <c r="BN19" s="200"/>
      <c r="BO19" s="112">
        <v>2003</v>
      </c>
      <c r="BP19" s="200"/>
      <c r="BQ19" s="112">
        <v>2004</v>
      </c>
      <c r="BR19" s="200"/>
      <c r="BS19" s="112">
        <v>2005</v>
      </c>
      <c r="BT19" s="200"/>
      <c r="BU19" s="112">
        <v>2006</v>
      </c>
      <c r="BV19" s="200"/>
      <c r="BW19" s="112">
        <v>2007</v>
      </c>
      <c r="BX19" s="200"/>
      <c r="BY19" s="112">
        <v>2008</v>
      </c>
      <c r="BZ19" s="201"/>
      <c r="CA19" s="112">
        <v>2009</v>
      </c>
      <c r="CB19" s="200"/>
      <c r="CC19" s="112">
        <v>2010</v>
      </c>
      <c r="CD19" s="200"/>
      <c r="CE19" s="112">
        <v>2011</v>
      </c>
      <c r="CF19" s="201"/>
      <c r="CG19" s="112">
        <v>2012</v>
      </c>
      <c r="CH19" s="200"/>
      <c r="CJ19" s="61" t="s">
        <v>172</v>
      </c>
      <c r="CK19" s="61" t="s">
        <v>173</v>
      </c>
      <c r="CL19" s="284">
        <v>1990</v>
      </c>
      <c r="CM19" s="112">
        <v>2001</v>
      </c>
      <c r="CN19" s="200"/>
      <c r="CO19" s="200"/>
      <c r="CP19" s="112">
        <v>1996</v>
      </c>
      <c r="CQ19" s="200"/>
      <c r="CR19" s="112">
        <v>1997</v>
      </c>
      <c r="CS19" s="200"/>
      <c r="CT19" s="112">
        <v>2005</v>
      </c>
      <c r="CU19" s="200"/>
      <c r="CV19" s="112">
        <v>2006</v>
      </c>
      <c r="CW19" s="200"/>
      <c r="CX19" s="112">
        <v>2007</v>
      </c>
      <c r="CY19" s="200"/>
      <c r="CZ19" s="112">
        <v>2008</v>
      </c>
      <c r="DA19" s="201"/>
      <c r="DB19" s="112">
        <v>2009</v>
      </c>
      <c r="DC19" s="200"/>
      <c r="DD19" s="112">
        <v>2007</v>
      </c>
      <c r="DE19" s="200"/>
      <c r="DF19" s="112">
        <v>2008</v>
      </c>
      <c r="DG19" s="201"/>
      <c r="DH19" s="112">
        <v>2009</v>
      </c>
      <c r="DI19" s="201"/>
      <c r="DJ19" s="112">
        <v>2009</v>
      </c>
      <c r="DK19" s="112"/>
      <c r="DL19" s="112"/>
      <c r="DM19" s="112"/>
      <c r="DN19" s="200"/>
    </row>
    <row r="20" spans="1:129" ht="25.5" customHeight="1" x14ac:dyDescent="0.25">
      <c r="C20" s="594" t="s">
        <v>203</v>
      </c>
      <c r="D20" s="778" t="s">
        <v>103</v>
      </c>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c r="AH20" s="778"/>
      <c r="AI20" s="778"/>
      <c r="AJ20" s="778"/>
      <c r="AK20" s="778"/>
      <c r="AL20" s="778"/>
      <c r="AM20" s="778"/>
      <c r="AN20" s="778"/>
      <c r="AO20" s="778"/>
      <c r="AP20" s="778"/>
      <c r="AQ20" s="778"/>
      <c r="AR20" s="210"/>
      <c r="AT20" s="309">
        <v>8</v>
      </c>
      <c r="AU20" s="356" t="s">
        <v>210</v>
      </c>
      <c r="AV20" s="249" t="s">
        <v>174</v>
      </c>
      <c r="AW20" s="418">
        <f>F$16</f>
        <v>0</v>
      </c>
      <c r="AX20" s="423"/>
      <c r="AY20" s="388">
        <f>H$16</f>
        <v>0</v>
      </c>
      <c r="AZ20" s="423"/>
      <c r="BA20" s="388">
        <f>J$16</f>
        <v>1400</v>
      </c>
      <c r="BB20" s="423"/>
      <c r="BC20" s="388">
        <f>L$16</f>
        <v>0</v>
      </c>
      <c r="BD20" s="423"/>
      <c r="BE20" s="388">
        <f>N$16</f>
        <v>0</v>
      </c>
      <c r="BF20" s="423"/>
      <c r="BG20" s="388">
        <f>P$16</f>
        <v>0</v>
      </c>
      <c r="BH20" s="423"/>
      <c r="BI20" s="388">
        <f>R$16</f>
        <v>0</v>
      </c>
      <c r="BJ20" s="423"/>
      <c r="BK20" s="388">
        <f>T$16</f>
        <v>1600</v>
      </c>
      <c r="BL20" s="423"/>
      <c r="BM20" s="388">
        <f>V$16</f>
        <v>0</v>
      </c>
      <c r="BN20" s="423"/>
      <c r="BO20" s="388">
        <f>X$16</f>
        <v>0</v>
      </c>
      <c r="BP20" s="650"/>
      <c r="BQ20" s="388">
        <f>Z$16</f>
        <v>0</v>
      </c>
      <c r="BR20" s="423"/>
      <c r="BS20" s="388">
        <f>AB$16</f>
        <v>0</v>
      </c>
      <c r="BT20" s="423"/>
      <c r="BU20" s="388">
        <f>AD$16</f>
        <v>0</v>
      </c>
      <c r="BV20" s="423"/>
      <c r="BW20" s="388">
        <f>AF$16</f>
        <v>0</v>
      </c>
      <c r="BX20" s="388"/>
      <c r="BY20" s="388">
        <f t="shared" ref="BY20:CG20" si="30">AH$16</f>
        <v>0</v>
      </c>
      <c r="BZ20" s="388"/>
      <c r="CA20" s="388">
        <f t="shared" si="30"/>
        <v>0</v>
      </c>
      <c r="CB20" s="388"/>
      <c r="CC20" s="388">
        <f t="shared" si="30"/>
        <v>0</v>
      </c>
      <c r="CD20" s="388"/>
      <c r="CE20" s="388">
        <f t="shared" si="30"/>
        <v>0</v>
      </c>
      <c r="CF20" s="388"/>
      <c r="CG20" s="388">
        <f t="shared" si="30"/>
        <v>1940</v>
      </c>
      <c r="CH20" s="426"/>
      <c r="CJ20" s="356" t="s">
        <v>210</v>
      </c>
      <c r="CK20" s="249" t="s">
        <v>174</v>
      </c>
      <c r="CL20" s="418">
        <f>F$16</f>
        <v>0</v>
      </c>
      <c r="CM20" s="388">
        <f>H$16</f>
        <v>0</v>
      </c>
      <c r="CN20" s="252"/>
      <c r="CO20" s="423"/>
      <c r="CP20" s="388">
        <f>J$16</f>
        <v>1400</v>
      </c>
      <c r="CQ20" s="423"/>
      <c r="CR20" s="388">
        <f>L$16</f>
        <v>0</v>
      </c>
      <c r="CS20" s="423"/>
      <c r="CT20" s="388">
        <f>AB$16</f>
        <v>0</v>
      </c>
      <c r="CU20" s="423"/>
      <c r="CV20" s="388">
        <f>AD$16</f>
        <v>0</v>
      </c>
      <c r="CW20" s="423"/>
      <c r="CX20" s="388">
        <f>Z$16</f>
        <v>0</v>
      </c>
      <c r="CY20" s="423"/>
      <c r="CZ20" s="388">
        <f>AB16</f>
        <v>0</v>
      </c>
      <c r="DA20" s="424"/>
      <c r="DB20" s="388">
        <f>AD16</f>
        <v>0</v>
      </c>
      <c r="DC20" s="423"/>
      <c r="DD20" s="388">
        <f>AF$16</f>
        <v>0</v>
      </c>
      <c r="DE20" s="423"/>
      <c r="DF20" s="388">
        <f>AH16</f>
        <v>0</v>
      </c>
      <c r="DG20" s="424"/>
      <c r="DH20" s="388">
        <f>AH16</f>
        <v>0</v>
      </c>
      <c r="DI20" s="424"/>
      <c r="DJ20" s="388">
        <f>AJ16</f>
        <v>0</v>
      </c>
      <c r="DK20" s="648"/>
      <c r="DL20" s="648"/>
      <c r="DM20" s="648"/>
      <c r="DN20" s="426"/>
    </row>
    <row r="21" spans="1:129" ht="25.5" customHeight="1" x14ac:dyDescent="0.25">
      <c r="C21" s="594" t="s">
        <v>203</v>
      </c>
      <c r="D21" s="776" t="s">
        <v>344</v>
      </c>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592"/>
      <c r="AS21" s="355"/>
      <c r="AT21" s="432">
        <v>9</v>
      </c>
      <c r="AU21" s="429" t="s">
        <v>231</v>
      </c>
      <c r="AV21" s="193" t="s">
        <v>174</v>
      </c>
      <c r="AW21" s="418">
        <f>F9+F10+F11+F12+F13+F14+F15</f>
        <v>0</v>
      </c>
      <c r="AX21" s="418"/>
      <c r="AY21" s="418">
        <f>H9+H10+H11+H12+H13+H14+H15</f>
        <v>0</v>
      </c>
      <c r="AZ21" s="418"/>
      <c r="BA21" s="418">
        <f>J9+J10+J11+J12+J13+J14+J15</f>
        <v>284.77100202441216</v>
      </c>
      <c r="BB21" s="418"/>
      <c r="BC21" s="418">
        <f>L9+L10+L11+L12+L13+L14+L15</f>
        <v>0</v>
      </c>
      <c r="BD21" s="418"/>
      <c r="BE21" s="418">
        <f>N9+N10+N11+N12+N13+N14+N15</f>
        <v>0</v>
      </c>
      <c r="BF21" s="418"/>
      <c r="BG21" s="418">
        <f>P9+P10+P11+P12+P13+P14+P15</f>
        <v>0</v>
      </c>
      <c r="BH21" s="418"/>
      <c r="BI21" s="418">
        <f>R9+R10+R11+R12+R13+R14+R15</f>
        <v>0</v>
      </c>
      <c r="BJ21" s="418"/>
      <c r="BK21" s="418">
        <f>T9+T10+T11+T12+T13+T14+T15</f>
        <v>0</v>
      </c>
      <c r="BL21" s="418"/>
      <c r="BM21" s="418">
        <f>V9+V10+V11+V12+V13+V14+V15</f>
        <v>0</v>
      </c>
      <c r="BN21" s="418"/>
      <c r="BO21" s="418">
        <f>X9+X10+X11+X12+X13+X14+X15</f>
        <v>0</v>
      </c>
      <c r="BP21" s="418"/>
      <c r="BQ21" s="418">
        <f>Z9+Z10+Z11+Z12+Z13+Z14+Z15</f>
        <v>0</v>
      </c>
      <c r="BR21" s="418"/>
      <c r="BS21" s="418">
        <f>AB9+AB10+AB11+AB12+AB13+AB14+AB15</f>
        <v>0</v>
      </c>
      <c r="BT21" s="418"/>
      <c r="BU21" s="418">
        <f>AD9+AD10+AD11+AD12+AD13+AD14+AD15</f>
        <v>0</v>
      </c>
      <c r="BV21" s="418"/>
      <c r="BW21" s="418">
        <f>AF9+AF10+AF11+AF12+AF13+AF14+AF15</f>
        <v>0</v>
      </c>
      <c r="BX21" s="418"/>
      <c r="BY21" s="418">
        <f>AH9+AH10+AH11+AH12+AH13+AH14+AH15</f>
        <v>0</v>
      </c>
      <c r="BZ21" s="418"/>
      <c r="CA21" s="418">
        <f t="shared" ref="CA21:CG21" si="31">AJ9+AJ10+AJ11+AJ12+AJ13+AJ14+AJ15</f>
        <v>0</v>
      </c>
      <c r="CB21" s="418"/>
      <c r="CC21" s="418">
        <f t="shared" si="31"/>
        <v>0</v>
      </c>
      <c r="CD21" s="418"/>
      <c r="CE21" s="418">
        <f t="shared" si="31"/>
        <v>0</v>
      </c>
      <c r="CF21" s="418"/>
      <c r="CG21" s="418">
        <f t="shared" si="31"/>
        <v>0</v>
      </c>
      <c r="CH21" s="426"/>
      <c r="CJ21" s="429" t="s">
        <v>231</v>
      </c>
      <c r="CK21" s="193" t="s">
        <v>174</v>
      </c>
      <c r="CL21" s="418">
        <f>F9+F10+F11+F12+F13+F14+F15</f>
        <v>0</v>
      </c>
      <c r="CM21" s="418">
        <f>H9+H10+H11+H12+H13+H14+H15</f>
        <v>0</v>
      </c>
      <c r="CN21" s="196"/>
      <c r="CO21" s="418"/>
      <c r="CP21" s="418">
        <f>J9+J10+J11+J12+J13+J14+J15</f>
        <v>284.77100202441216</v>
      </c>
      <c r="CQ21" s="418"/>
      <c r="CR21" s="418">
        <f>L9+L10+L11+L12+L13+L14+L15</f>
        <v>0</v>
      </c>
      <c r="CS21" s="418"/>
      <c r="CT21" s="418">
        <f>AB9+AB10+AB11+AB12+AB13+AB14+AB15</f>
        <v>0</v>
      </c>
      <c r="CU21" s="418"/>
      <c r="CV21" s="418">
        <f>AD9+AD10+AD11+AD12+AD13+AD14+AD15</f>
        <v>0</v>
      </c>
      <c r="CW21" s="418"/>
      <c r="CX21" s="418">
        <f>Z9+Z10+Z11+Z12+Z13+Z14+Z15</f>
        <v>0</v>
      </c>
      <c r="CY21" s="418"/>
      <c r="CZ21" s="418">
        <f>AB9+AB10+AB11+AB12+AB13+AB14+AB15</f>
        <v>0</v>
      </c>
      <c r="DA21" s="418"/>
      <c r="DB21" s="418">
        <f>AD9+AD10+AD11+AD12+AD13+AD14+AD15</f>
        <v>0</v>
      </c>
      <c r="DC21" s="418"/>
      <c r="DD21" s="418">
        <f>AF9+AF10+AF11+AF12+AF13+AF14+AF15</f>
        <v>0</v>
      </c>
      <c r="DE21" s="418"/>
      <c r="DF21" s="418">
        <f>AH9+AH10+AH11+AH12+AH13+AH14+AH15</f>
        <v>0</v>
      </c>
      <c r="DG21" s="418"/>
      <c r="DH21" s="418">
        <f>AH9+AH10+AH11+AH12+AH13+AH14+AH15</f>
        <v>0</v>
      </c>
      <c r="DI21" s="418"/>
      <c r="DJ21" s="418">
        <f>AJ9+AJ10+AJ11+AJ12+AJ13+AJ14+AJ15</f>
        <v>0</v>
      </c>
      <c r="DK21" s="427"/>
      <c r="DL21" s="427"/>
      <c r="DM21" s="427"/>
      <c r="DN21" s="426"/>
      <c r="DO21" s="2"/>
      <c r="DP21" s="2"/>
      <c r="DQ21" s="2"/>
      <c r="DR21" s="2"/>
      <c r="DS21" s="2"/>
      <c r="DT21" s="2"/>
      <c r="DU21" s="2"/>
      <c r="DV21" s="2"/>
      <c r="DW21" s="2"/>
      <c r="DX21" s="2"/>
      <c r="DY21" s="2"/>
    </row>
    <row r="22" spans="1:129" ht="15" customHeight="1" x14ac:dyDescent="0.25">
      <c r="C22" s="594" t="s">
        <v>203</v>
      </c>
      <c r="D22" s="773" t="s">
        <v>345</v>
      </c>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210"/>
      <c r="AT22" s="434" t="s">
        <v>225</v>
      </c>
      <c r="AU22" s="429" t="s">
        <v>232</v>
      </c>
      <c r="AV22" s="286"/>
      <c r="AW22" s="425" t="str">
        <f>IF(ISBLANK(F16),"N/A", IF(AW21&gt;AW20, "8&lt;9",IF(OR(ISBLANK(F9),ISBLANK(F10),ISBLANK(F11),ISBLANK(F12),ISBLANK(F13),ISBLANK(F15)),"N/A",IF(F16=SUM(F9:F15),"ok","&lt;&gt;"))))</f>
        <v>N/A</v>
      </c>
      <c r="AX22" s="425"/>
      <c r="AY22" s="425" t="str">
        <f>IF(ISBLANK(H16),"N/A", IF(AY21&gt;AY20, "8&lt;9",IF(OR(ISBLANK(H9),ISBLANK(H10),ISBLANK(H11),ISBLANK(H12),ISBLANK(H13),ISBLANK(H15)),"N/A",IF(H16=SUM(H9:H15),"ok","&lt;&gt;"))))</f>
        <v>N/A</v>
      </c>
      <c r="AZ22" s="425"/>
      <c r="BA22" s="425" t="str">
        <f>IF(ISBLANK(J16),"N/A", IF(BA21&gt;BA20, "8&lt;9",IF(OR(ISBLANK(J9),ISBLANK(J10),ISBLANK(J11),ISBLANK(J12),ISBLANK(J13),ISBLANK(J15)),"N/A",IF(J16=SUM(J9:J15),"ok","&lt;&gt;"))))</f>
        <v>N/A</v>
      </c>
      <c r="BB22" s="425"/>
      <c r="BC22" s="425" t="str">
        <f>IF(ISBLANK(L16),"N/A", IF(BC21&gt;BC20, "8&lt;9",IF(OR(ISBLANK(L9),ISBLANK(L10),ISBLANK(L11),ISBLANK(L12),ISBLANK(L13),ISBLANK(L15)),"N/A",IF(L16=SUM(L9:L15),"ok","&lt;&gt;"))))</f>
        <v>N/A</v>
      </c>
      <c r="BD22" s="425"/>
      <c r="BE22" s="425" t="str">
        <f>IF(ISBLANK(N16),"N/A", IF(BE21&gt;BE20, "8&lt;9",IF(OR(ISBLANK(N9),ISBLANK(N10),ISBLANK(N11),ISBLANK(N12),ISBLANK(N13),ISBLANK(N15)),"N/A",IF(N16=SUM(N9:N15),"ok","&lt;&gt;"))))</f>
        <v>N/A</v>
      </c>
      <c r="BF22" s="425"/>
      <c r="BG22" s="425" t="str">
        <f>IF(ISBLANK(P16),"N/A", IF(BG21&gt;BG20, "8&lt;9",IF(OR(ISBLANK(P9),ISBLANK(P10),ISBLANK(P11),ISBLANK(P12),ISBLANK(P13),ISBLANK(P15)),"N/A",IF(P16=SUM(P9:P15),"ok","&lt;&gt;"))))</f>
        <v>N/A</v>
      </c>
      <c r="BH22" s="425"/>
      <c r="BI22" s="425" t="str">
        <f>IF(ISBLANK(R16),"N/A", IF(BI21&gt;BI20, "8&lt;9",IF(OR(ISBLANK(R9),ISBLANK(R10),ISBLANK(R11),ISBLANK(R12),ISBLANK(R13),ISBLANK(R15)),"N/A",IF(R16=SUM(R9:R15),"ok","&lt;&gt;"))))</f>
        <v>N/A</v>
      </c>
      <c r="BJ22" s="425"/>
      <c r="BK22" s="425" t="str">
        <f>IF(ISBLANK(T16),"N/A", IF(BK21&gt;BK20, "8&lt;9",IF(OR(ISBLANK(T9),ISBLANK(T10),ISBLANK(T11),ISBLANK(T12),ISBLANK(T13),ISBLANK(T15)),"N/A",IF(T16=SUM(T9:T15),"ok","&lt;&gt;"))))</f>
        <v>N/A</v>
      </c>
      <c r="BL22" s="425"/>
      <c r="BM22" s="425" t="str">
        <f>IF(ISBLANK(V16),"N/A", IF(BM21&gt;BM20, "8&lt;9",IF(OR(ISBLANK(V9),ISBLANK(V10),ISBLANK(V11),ISBLANK(V12),ISBLANK(V13),ISBLANK(V15)),"N/A",IF(V16=SUM(V9:V15),"ok","&lt;&gt;"))))</f>
        <v>N/A</v>
      </c>
      <c r="BN22" s="425"/>
      <c r="BO22" s="425" t="str">
        <f>IF(ISBLANK(X16),"N/A", IF(BO21&gt;BO20, "8&lt;9",IF(OR(ISBLANK(X9),ISBLANK(X10),ISBLANK(X11),ISBLANK(X12),ISBLANK(X13),ISBLANK(X15)),"N/A",IF(X16=SUM(X9:X15),"ok","&lt;&gt;"))))</f>
        <v>N/A</v>
      </c>
      <c r="BP22" s="425"/>
      <c r="BQ22" s="425" t="str">
        <f>IF(ISBLANK(Z16),"N/A", IF(BQ21&gt;BQ20, "8&lt;9",IF(OR(ISBLANK(Z9),ISBLANK(Z10),ISBLANK(Z11),ISBLANK(Z12),ISBLANK(Z13),ISBLANK(Z15)),"N/A",IF(Z16=SUM(Z9:Z15),"ok","&lt;&gt;"))))</f>
        <v>N/A</v>
      </c>
      <c r="BR22" s="425"/>
      <c r="BS22" s="425" t="str">
        <f>IF(ISBLANK(AB16),"N/A", IF(BS21&gt;BS20, "8&lt;9",IF(OR(ISBLANK(AB9),ISBLANK(AB10),ISBLANK(AB11),ISBLANK(AB12),ISBLANK(AB13),ISBLANK(AB15)),"N/A",IF(AB16=SUM(AB9:AB15),"ok","&lt;&gt;"))))</f>
        <v>N/A</v>
      </c>
      <c r="BT22" s="425"/>
      <c r="BU22" s="425" t="str">
        <f>IF(ISBLANK(AD16),"N/A", IF(BU21&gt;BU20, "8&lt;9",IF(OR(ISBLANK(AD9),ISBLANK(AD10),ISBLANK(AD11),ISBLANK(AD12),ISBLANK(AD13),ISBLANK(AD15)),"N/A",IF(AD16=SUM(AD9:AD15),"ok","&lt;&gt;"))))</f>
        <v>N/A</v>
      </c>
      <c r="BV22" s="425"/>
      <c r="BW22" s="425" t="str">
        <f>IF(ISBLANK(AF16),"N/A", IF(BW21&gt;BW20, "8&lt;9",IF(OR(ISBLANK(AF9),ISBLANK(AF10),ISBLANK(AF11),ISBLANK(AF12),ISBLANK(AF13),ISBLANK(AF15)),"N/A",IF(AF16=SUM(AF9:AF15),"ok","&lt;&gt;"))))</f>
        <v>N/A</v>
      </c>
      <c r="BX22" s="425"/>
      <c r="BY22" s="425" t="str">
        <f>IF(ISBLANK(AH16),"N/A", IF(BY21&gt;BY20, "8&lt;9",IF(OR(ISBLANK(AH9),ISBLANK(AH10),ISBLANK(AH11),ISBLANK(AH12),ISBLANK(AH13),ISBLANK(AH15)),"N/A",IF(AH16=SUM(AH9:AH15),"ok","&lt;&gt;"))))</f>
        <v>N/A</v>
      </c>
      <c r="BZ22" s="425"/>
      <c r="CA22" s="425" t="str">
        <f>IF(ISBLANK(AJ16),"N/A", IF(CA21&gt;CA20, "8&lt;9",IF(OR(ISBLANK(AJ9),ISBLANK(AJ10),ISBLANK(AJ11),ISBLANK(AJ12),ISBLANK(AJ13),ISBLANK(AJ15)),"N/A",IF(AJ16=SUM(AJ9:AJ15),"ok","&lt;&gt;"))))</f>
        <v>N/A</v>
      </c>
      <c r="CB22" s="425"/>
      <c r="CC22" s="425" t="str">
        <f>IF(ISBLANK(AL16),"N/A", IF(CC21&gt;CC20, "8&lt;9",IF(OR(ISBLANK(AL9),ISBLANK(AL10),ISBLANK(AL11),ISBLANK(AL12),ISBLANK(AL13),ISBLANK(AL15)),"N/A",IF(AL16=SUM(AL9:AL15),"ok","&lt;&gt;"))))</f>
        <v>N/A</v>
      </c>
      <c r="CD22" s="425"/>
      <c r="CE22" s="425" t="str">
        <f>IF(ISBLANK(AN16),"N/A", IF(CE21&gt;CE20, "8&lt;9",IF(OR(ISBLANK(AN9),ISBLANK(AN10),ISBLANK(AN11),ISBLANK(AN12),ISBLANK(AN13),ISBLANK(AN15)),"N/A",IF(AN16=SUM(AN9:AN15),"ok","&lt;&gt;"))))</f>
        <v>N/A</v>
      </c>
      <c r="CF22" s="425"/>
      <c r="CG22" s="425" t="str">
        <f>IF(ISBLANK(AP16),"N/A", IF(CG21&gt;CG20, "8&lt;9",IF(OR(ISBLANK(AP9),ISBLANK(AP10),ISBLANK(AP11),ISBLANK(AP12),ISBLANK(AP13),ISBLANK(AP15)),"N/A",IF(AP16=SUM(AP9:AP15),"ok","&lt;&gt;"))))</f>
        <v>N/A</v>
      </c>
      <c r="CH22" s="425"/>
      <c r="CJ22" s="429" t="s">
        <v>232</v>
      </c>
      <c r="CK22" s="286"/>
      <c r="CL22" s="425" t="str">
        <f>IF(ISBLANK(F16),"N/A", IF(ROUND(CL21,0)&gt;ROUND(CL20,0), "8&lt;9",IF(OR(ISBLANK(F9),ISBLANK(F10),ISBLANK(F11),ISBLANK(F12),ISBLANK(F13),ISBLANK(F15)),"N/A",IF(ROUND(CL20,0)=ROUND(CL21,0),"ok","&lt;&gt;"))))</f>
        <v>N/A</v>
      </c>
      <c r="CM22" s="425" t="str">
        <f>IF(ISBLANK(H16),"N/A", IF(ROUND(CM21,0)&gt;ROUND(CM20,0), "8&lt;9",IF(OR(ISBLANK(H9),ISBLANK(H10),ISBLANK(H11),ISBLANK(H12),ISBLANK(H13),ISBLANK(H15)),"N/A",IF(ROUND(CM20,0)=ROUND(CM21,0),"ok","&lt;&gt;"))))</f>
        <v>N/A</v>
      </c>
      <c r="CN22" s="196"/>
      <c r="CO22" s="425"/>
      <c r="CP22" s="425" t="str">
        <f>IF(ISBLANK(J16),"N/A", IF(ROUND(CP21,0)&gt;ROUND(CP20,0), "8&lt;9",IF(OR(ISBLANK(J9),ISBLANK(J10),ISBLANK(J11),ISBLANK(J12),ISBLANK(J13),ISBLANK(J15)),"N/A",IF(ROUND(CP20,0)=ROUND(CP21,0),"ok","&lt;&gt;"))))</f>
        <v>N/A</v>
      </c>
      <c r="CQ22" s="425"/>
      <c r="CR22" s="425" t="str">
        <f>IF(ISBLANK(L16),"N/A", IF(ROUND(CR21,0)&gt;ROUND(CR20,0), "8&lt;9",IF(OR(ISBLANK(L9),ISBLANK(L10),ISBLANK(L11),ISBLANK(L12),ISBLANK(L13),ISBLANK(L15)),"N/A",IF(ROUND(CR20,0)=ROUND(CR21,0),"ok","&lt;&gt;"))))</f>
        <v>N/A</v>
      </c>
      <c r="CS22" s="425"/>
      <c r="CT22" s="425" t="str">
        <f>IF(ISBLANK(AB16),"N/A", IF(ROUND(CT21,0)&gt;ROUND(CT20,0), "8&lt;9",IF(OR(ISBLANK(AB9),ISBLANK(AB10),ISBLANK(AB11),ISBLANK(AB12),ISBLANK(AB13),ISBLANK(AB15)),"N/A",IF(ROUND(CT20,0)=ROUND(CT21,0),"ok","&lt;&gt;"))))</f>
        <v>N/A</v>
      </c>
      <c r="CU22" s="425"/>
      <c r="CV22" s="425" t="str">
        <f>IF(ISBLANK(AD16),"N/A", IF(ROUND(CV21,0)&gt;ROUND(CV20,0), "8&lt;9",IF(OR(ISBLANK(AD9),ISBLANK(AD10),ISBLANK(AD11),ISBLANK(AD12),ISBLANK(AD13),ISBLANK(AD15)),"N/A",IF(ROUND(CV20,0)=ROUND(CV21,0),"ok","&lt;&gt;"))))</f>
        <v>N/A</v>
      </c>
      <c r="CW22" s="425"/>
      <c r="CX22" s="425" t="str">
        <f>IF(ISBLANK(Z16),"N/A", IF(ROUND(CX21,0)&gt;ROUND(CX20,0), "8&lt;9",IF(OR(ISBLANK(Z9),ISBLANK(Z10),ISBLANK(Z11),ISBLANK(Z12),ISBLANK(Z13),ISBLANK(Z15)),"N/A",IF(ROUND(CX20,0)=ROUND(CX21,0),"ok","&lt;&gt;"))))</f>
        <v>N/A</v>
      </c>
      <c r="CY22" s="425"/>
      <c r="CZ22" s="425" t="str">
        <f>IF(ISBLANK(AB16),"N/A", IF(ROUND(CZ21,0)&gt;ROUND(CZ20,0), "8&lt;9",IF(OR(ISBLANK(AB9),ISBLANK(AB10),ISBLANK(AB11),ISBLANK(AB12),ISBLANK(AB13),ISBLANK(AB15)),"N/A",IF(ROUND(CZ20,0)=ROUND(CZ21,0),"ok","&lt;&gt;"))))</f>
        <v>N/A</v>
      </c>
      <c r="DA22" s="425"/>
      <c r="DB22" s="425" t="str">
        <f>IF(ISBLANK(AD16),"N/A", IF(ROUND(DB21,0)&gt;ROUND(DB20,0), "8&lt;9",IF(OR(ISBLANK(AD9),ISBLANK(AD10),ISBLANK(AD11),ISBLANK(AD12),ISBLANK(AD13),ISBLANK(AD15)),"N/A",IF(ROUND(DB20,0)=ROUND(DB21,0),"ok","&lt;&gt;"))))</f>
        <v>N/A</v>
      </c>
      <c r="DC22" s="425"/>
      <c r="DD22" s="425" t="str">
        <f>IF(ISBLANK(AF16),"N/A", IF(ROUND(DD21,0)&gt;ROUND(DD20,0), "8&lt;9",IF(OR(ISBLANK(AF9),ISBLANK(AF10),ISBLANK(AF11),ISBLANK(AF12),ISBLANK(AF13),ISBLANK(AF15)),"N/A",IF(ROUND(DD20,0)=ROUND(DD21,0),"ok","&lt;&gt;"))))</f>
        <v>N/A</v>
      </c>
      <c r="DE22" s="425"/>
      <c r="DF22" s="425" t="str">
        <f>IF(ISBLANK(AH16),"N/A", IF(ROUND(DF21,0)&gt;ROUND(DF20,0), "8&lt;9",IF(OR(ISBLANK(AH9),ISBLANK(AH10),ISBLANK(AH11),ISBLANK(AH12),ISBLANK(AH13),ISBLANK(AH15)),"N/A",IF(ROUND(DF20,0)=ROUND(DF21,0),"ok","&lt;&gt;"))))</f>
        <v>N/A</v>
      </c>
      <c r="DG22" s="425"/>
      <c r="DH22" s="425" t="str">
        <f>IF(ISBLANK(AH16),"N/A", IF(ROUND(DH21,0)&gt;ROUND(DH20,0), "8&lt;9",IF(OR(ISBLANK(AH9),ISBLANK(AH10),ISBLANK(AH11),ISBLANK(AH12),ISBLANK(AH13),ISBLANK(AH15)),"N/A",IF(ROUND(DH20,0)=ROUND(DH21,0),"ok","&lt;&gt;"))))</f>
        <v>N/A</v>
      </c>
      <c r="DI22" s="425"/>
      <c r="DJ22" s="425" t="str">
        <f>IF(ISBLANK(AJ16),"N/A", IF(ROUND(DJ21,0)&gt;ROUND(DJ20,0), "8&lt;9",IF(OR(ISBLANK(AJ9),ISBLANK(AJ10),ISBLANK(AJ11),ISBLANK(AJ12),ISBLANK(AJ13),ISBLANK(AJ15)),"N/A",IF(ROUND(DJ20,0)=ROUND(DJ21,0),"ok","&lt;&gt;"))))</f>
        <v>N/A</v>
      </c>
      <c r="DK22" s="425"/>
      <c r="DL22" s="425"/>
      <c r="DM22" s="425"/>
      <c r="DN22" s="425"/>
    </row>
    <row r="23" spans="1:129" ht="16.5" customHeight="1" x14ac:dyDescent="0.25">
      <c r="C23" s="72"/>
      <c r="D23" s="72"/>
      <c r="E23" s="73"/>
      <c r="F23" s="452"/>
      <c r="G23" s="679"/>
      <c r="H23" s="131"/>
      <c r="I23" s="679"/>
      <c r="J23" s="131"/>
      <c r="K23" s="679"/>
      <c r="L23" s="131"/>
      <c r="M23" s="679"/>
      <c r="N23" s="131"/>
      <c r="O23" s="679"/>
      <c r="P23" s="131"/>
      <c r="Q23" s="679"/>
      <c r="R23" s="131"/>
      <c r="S23" s="679"/>
      <c r="T23" s="131"/>
      <c r="U23" s="679"/>
      <c r="V23" s="131"/>
      <c r="W23" s="679"/>
      <c r="X23" s="131"/>
      <c r="Y23" s="679"/>
      <c r="Z23" s="131"/>
      <c r="AA23" s="679"/>
      <c r="AB23" s="131"/>
      <c r="AC23" s="679"/>
      <c r="AD23" s="152"/>
      <c r="AE23" s="679"/>
      <c r="AF23" s="152"/>
      <c r="AG23" s="679"/>
      <c r="AH23" s="131"/>
      <c r="AJ23" s="131"/>
      <c r="AK23" s="679"/>
      <c r="AL23" s="131"/>
      <c r="AM23" s="679"/>
      <c r="AN23" s="131"/>
      <c r="AO23" s="679"/>
      <c r="AP23" s="131"/>
      <c r="AT23" s="432">
        <v>10</v>
      </c>
      <c r="AU23" s="431" t="s">
        <v>163</v>
      </c>
      <c r="AV23" s="286" t="s">
        <v>164</v>
      </c>
      <c r="AW23" s="418">
        <f>AW20*1000/F17*1000</f>
        <v>0</v>
      </c>
      <c r="AX23" s="418"/>
      <c r="AY23" s="418">
        <f t="shared" ref="AY23:BW23" si="32">AY20*1000/H17*1000</f>
        <v>0</v>
      </c>
      <c r="AZ23" s="418"/>
      <c r="BA23" s="418">
        <f t="shared" si="32"/>
        <v>7.8541170905402607E-2</v>
      </c>
      <c r="BB23" s="418"/>
      <c r="BC23" s="418">
        <f t="shared" si="32"/>
        <v>0</v>
      </c>
      <c r="BD23" s="418"/>
      <c r="BE23" s="418">
        <f t="shared" si="32"/>
        <v>0</v>
      </c>
      <c r="BF23" s="418"/>
      <c r="BG23" s="418">
        <f t="shared" si="32"/>
        <v>0</v>
      </c>
      <c r="BH23" s="418"/>
      <c r="BI23" s="418">
        <f t="shared" si="32"/>
        <v>0</v>
      </c>
      <c r="BJ23" s="418"/>
      <c r="BK23" s="418">
        <f t="shared" si="32"/>
        <v>8.4555476836230326E-2</v>
      </c>
      <c r="BL23" s="418"/>
      <c r="BM23" s="418">
        <f t="shared" si="32"/>
        <v>0</v>
      </c>
      <c r="BN23" s="418"/>
      <c r="BO23" s="418">
        <f t="shared" si="32"/>
        <v>0</v>
      </c>
      <c r="BP23" s="418"/>
      <c r="BQ23" s="418">
        <f t="shared" si="32"/>
        <v>0</v>
      </c>
      <c r="BR23" s="418"/>
      <c r="BS23" s="418">
        <f t="shared" si="32"/>
        <v>0</v>
      </c>
      <c r="BT23" s="418"/>
      <c r="BU23" s="418">
        <f t="shared" si="32"/>
        <v>0</v>
      </c>
      <c r="BV23" s="418"/>
      <c r="BW23" s="418">
        <f t="shared" si="32"/>
        <v>0</v>
      </c>
      <c r="BX23" s="418"/>
      <c r="BY23" s="418">
        <f>BY20*1000/AH17*1000</f>
        <v>0</v>
      </c>
      <c r="BZ23" s="418"/>
      <c r="CA23" s="418">
        <f>CA20*1000/AJ17*1000</f>
        <v>0</v>
      </c>
      <c r="CB23" s="418"/>
      <c r="CC23" s="418">
        <f>CC20*1000/AL17*1000</f>
        <v>0</v>
      </c>
      <c r="CD23" s="418"/>
      <c r="CE23" s="418">
        <f>CE20*1000/AN17*1000</f>
        <v>0</v>
      </c>
      <c r="CF23" s="418"/>
      <c r="CG23" s="418" t="e">
        <f>CG20*1000/AP17*1000</f>
        <v>#DIV/0!</v>
      </c>
      <c r="CH23" s="427"/>
      <c r="CJ23" s="431" t="s">
        <v>163</v>
      </c>
      <c r="CK23" s="286" t="s">
        <v>164</v>
      </c>
      <c r="CL23" s="418">
        <f>CL20*1000/F17*1000</f>
        <v>0</v>
      </c>
      <c r="CM23" s="418">
        <f>CM20*1000/H17*1000</f>
        <v>0</v>
      </c>
      <c r="CN23" s="196"/>
      <c r="CO23" s="418" t="e">
        <f>CO20*1000/I17*1000</f>
        <v>#DIV/0!</v>
      </c>
      <c r="CP23" s="418">
        <f>CP20*1000/J17*1000</f>
        <v>7.8541170905402607E-2</v>
      </c>
      <c r="CQ23" s="418" t="e">
        <f>CQ20*1000/K17*1000</f>
        <v>#DIV/0!</v>
      </c>
      <c r="CR23" s="418">
        <f>CR20*1000/L17*1000</f>
        <v>0</v>
      </c>
      <c r="CS23" s="418" t="e">
        <f>CS20*1000/AA17*1000</f>
        <v>#DIV/0!</v>
      </c>
      <c r="CT23" s="418">
        <f>CT20*1000/AB17*1000</f>
        <v>0</v>
      </c>
      <c r="CU23" s="418" t="e">
        <f>CU20*1000/AC17*1000</f>
        <v>#DIV/0!</v>
      </c>
      <c r="CV23" s="418">
        <f>CV20*1000/AD17*1000</f>
        <v>0</v>
      </c>
      <c r="CW23" s="418" t="e">
        <f t="shared" ref="CW23:DF23" si="33">CW20*1000/Y17*1000</f>
        <v>#DIV/0!</v>
      </c>
      <c r="CX23" s="418">
        <f t="shared" si="33"/>
        <v>0</v>
      </c>
      <c r="CY23" s="418" t="e">
        <f t="shared" si="33"/>
        <v>#DIV/0!</v>
      </c>
      <c r="CZ23" s="418">
        <f t="shared" si="33"/>
        <v>0</v>
      </c>
      <c r="DA23" s="418" t="e">
        <f t="shared" si="33"/>
        <v>#DIV/0!</v>
      </c>
      <c r="DB23" s="418">
        <f t="shared" si="33"/>
        <v>0</v>
      </c>
      <c r="DC23" s="418" t="e">
        <f t="shared" si="33"/>
        <v>#DIV/0!</v>
      </c>
      <c r="DD23" s="418">
        <f t="shared" si="33"/>
        <v>0</v>
      </c>
      <c r="DE23" s="418" t="e">
        <f t="shared" si="33"/>
        <v>#DIV/0!</v>
      </c>
      <c r="DF23" s="418">
        <f t="shared" si="33"/>
        <v>0</v>
      </c>
      <c r="DG23" s="418" t="e">
        <f>DG20*1000/AG17*1000</f>
        <v>#DIV/0!</v>
      </c>
      <c r="DH23" s="418">
        <f>DH20*1000/AH17*1000</f>
        <v>0</v>
      </c>
      <c r="DI23" s="418" t="e">
        <f>DI20*1000/AI17*1000</f>
        <v>#DIV/0!</v>
      </c>
      <c r="DJ23" s="418">
        <f>DJ20*1000/AJ17*1000</f>
        <v>0</v>
      </c>
      <c r="DK23" s="427"/>
      <c r="DL23" s="427"/>
      <c r="DM23" s="427"/>
      <c r="DN23" s="427" t="e">
        <f>DN20*1000/AQ17*1000</f>
        <v>#DIV/0!</v>
      </c>
    </row>
    <row r="24" spans="1:129" ht="17.25" customHeight="1" x14ac:dyDescent="0.3">
      <c r="B24" s="358">
        <v>5</v>
      </c>
      <c r="C24" s="596" t="s">
        <v>105</v>
      </c>
      <c r="D24" s="74"/>
      <c r="E24" s="74"/>
      <c r="F24" s="453"/>
      <c r="G24" s="153"/>
      <c r="H24" s="132"/>
      <c r="I24" s="153"/>
      <c r="J24" s="132"/>
      <c r="K24" s="153"/>
      <c r="L24" s="132"/>
      <c r="M24" s="153"/>
      <c r="N24" s="132"/>
      <c r="O24" s="153"/>
      <c r="P24" s="132"/>
      <c r="Q24" s="153"/>
      <c r="R24" s="132"/>
      <c r="S24" s="153"/>
      <c r="T24" s="132"/>
      <c r="U24" s="153"/>
      <c r="V24" s="132"/>
      <c r="W24" s="153"/>
      <c r="X24" s="132"/>
      <c r="Y24" s="153"/>
      <c r="Z24" s="132"/>
      <c r="AA24" s="153"/>
      <c r="AB24" s="132"/>
      <c r="AC24" s="153"/>
      <c r="AD24" s="153"/>
      <c r="AE24" s="153"/>
      <c r="AF24" s="153"/>
      <c r="AG24" s="153"/>
      <c r="AH24" s="127"/>
      <c r="AI24" s="147"/>
      <c r="AJ24" s="127"/>
      <c r="AK24" s="147"/>
      <c r="AL24" s="127"/>
      <c r="AM24" s="147"/>
      <c r="AN24" s="127"/>
      <c r="AO24" s="147"/>
      <c r="AP24" s="127"/>
      <c r="AQ24" s="147"/>
      <c r="AR24" s="147"/>
      <c r="AS24" s="1"/>
      <c r="AT24" s="435" t="s">
        <v>225</v>
      </c>
      <c r="AU24" s="430" t="s">
        <v>224</v>
      </c>
      <c r="AV24" s="234"/>
      <c r="AW24" s="285" t="str">
        <f>IF(ISBLANK(F16),"N/A",IF(0.05&gt;AW23,"&lt;&gt;",IF(AW23&lt;10,"ok","&lt;&gt;")))</f>
        <v>N/A</v>
      </c>
      <c r="AX24" s="285"/>
      <c r="AY24" s="285" t="str">
        <f>IF(ISBLANK(H16),"N/A",IF(0.05&gt;AY23,"&lt;&gt;",IF(AY23&lt;10,"ok","&lt;&gt;")))</f>
        <v>N/A</v>
      </c>
      <c r="AZ24" s="285"/>
      <c r="BA24" s="285" t="str">
        <f>IF(ISBLANK(J16),"N/A",IF(0.05&gt;BA23,"&lt;&gt;",IF(BA23&lt;10,"ok","&lt;&gt;")))</f>
        <v>ok</v>
      </c>
      <c r="BB24" s="285"/>
      <c r="BC24" s="285" t="str">
        <f>IF(ISBLANK(L16),"N/A",IF(0.05&gt;BC23,"&lt;&gt;",IF(BC23&lt;10,"ok","&lt;&gt;")))</f>
        <v>N/A</v>
      </c>
      <c r="BD24" s="285"/>
      <c r="BE24" s="285" t="str">
        <f>IF(ISBLANK(N16),"N/A",IF(0.05&gt;BE23,"&lt;&gt;",IF(BE23&lt;10,"ok","&lt;&gt;")))</f>
        <v>N/A</v>
      </c>
      <c r="BF24" s="285"/>
      <c r="BG24" s="285" t="str">
        <f>IF(ISBLANK(P16),"N/A",IF(0.05&gt;BG23,"&lt;&gt;",IF(BG23&lt;10,"ok","&lt;&gt;")))</f>
        <v>N/A</v>
      </c>
      <c r="BH24" s="285"/>
      <c r="BI24" s="285" t="str">
        <f>IF(ISBLANK(R16),"N/A",IF(0.05&gt;BI23,"&lt;&gt;",IF(BI23&lt;10,"ok","&lt;&gt;")))</f>
        <v>N/A</v>
      </c>
      <c r="BJ24" s="285"/>
      <c r="BK24" s="285" t="str">
        <f>IF(ISBLANK(T16),"N/A",IF(0.05&gt;BK23,"&lt;&gt;",IF(BK23&lt;10,"ok","&lt;&gt;")))</f>
        <v>ok</v>
      </c>
      <c r="BL24" s="285"/>
      <c r="BM24" s="285" t="str">
        <f>IF(ISBLANK(V16),"N/A",IF(0.05&gt;BM23,"&lt;&gt;",IF(BM23&lt;10,"ok","&lt;&gt;")))</f>
        <v>N/A</v>
      </c>
      <c r="BN24" s="285"/>
      <c r="BO24" s="285" t="str">
        <f>IF(ISBLANK(X16),"N/A",IF(0.05&gt;BO23,"&lt;&gt;",IF(BO23&lt;10,"ok","&lt;&gt;")))</f>
        <v>N/A</v>
      </c>
      <c r="BP24" s="285"/>
      <c r="BQ24" s="285" t="str">
        <f>IF(ISBLANK(Z16),"N/A",IF(0.05&gt;BQ23,"&lt;&gt;",IF(BQ23&lt;10,"ok","&lt;&gt;")))</f>
        <v>N/A</v>
      </c>
      <c r="BR24" s="285"/>
      <c r="BS24" s="285" t="str">
        <f>IF(ISBLANK(AB16),"N/A",IF(0.05&gt;BS23,"&lt;&gt;",IF(BS23&lt;10,"ok","&lt;&gt;")))</f>
        <v>N/A</v>
      </c>
      <c r="BT24" s="285"/>
      <c r="BU24" s="285" t="str">
        <f>IF(ISBLANK(AD16),"N/A",IF(0.05&gt;BU23,"&lt;&gt;",IF(BU23&lt;10,"ok","&lt;&gt;")))</f>
        <v>N/A</v>
      </c>
      <c r="BV24" s="285"/>
      <c r="BW24" s="285" t="str">
        <f>IF(ISBLANK(AF16),"N/A",IF(0.05&gt;BW23,"&lt;&gt;",IF(BW23&lt;10,"ok","&lt;&gt;")))</f>
        <v>N/A</v>
      </c>
      <c r="BX24" s="285"/>
      <c r="BY24" s="285" t="str">
        <f>IF(ISBLANK(AH16),"N/A",IF(0.05&gt;BY23,"&lt;&gt;",IF(BY23&lt;10,"ok","&lt;&gt;")))</f>
        <v>N/A</v>
      </c>
      <c r="BZ24" s="285"/>
      <c r="CA24" s="285" t="str">
        <f t="shared" ref="CA24:CG24" si="34">IF(ISBLANK(AJ16),"N/A",IF(0.05&gt;CA23,"&lt;&gt;",IF(CA23&lt;10,"ok","&lt;&gt;")))</f>
        <v>N/A</v>
      </c>
      <c r="CB24" s="285"/>
      <c r="CC24" s="285" t="str">
        <f t="shared" si="34"/>
        <v>N/A</v>
      </c>
      <c r="CD24" s="285"/>
      <c r="CE24" s="285" t="str">
        <f t="shared" si="34"/>
        <v>N/A</v>
      </c>
      <c r="CF24" s="285"/>
      <c r="CG24" s="285" t="e">
        <f t="shared" si="34"/>
        <v>#DIV/0!</v>
      </c>
      <c r="CH24" s="428"/>
      <c r="CJ24" s="430" t="s">
        <v>224</v>
      </c>
      <c r="CK24" s="234"/>
      <c r="CL24" s="285" t="str">
        <f>IF(ISBLANK(F16),"N/A",IF(0.05&gt;CL23,"&lt;&gt;",IF(CL23&lt;10,"ok","&lt;&gt;")))</f>
        <v>N/A</v>
      </c>
      <c r="CM24" s="285" t="str">
        <f>IF(ISBLANK(H16),"N/A",IF(0.05&gt;CM23,"&lt;&gt;",IF(CM23&lt;10,"ok","&lt;&gt;")))</f>
        <v>N/A</v>
      </c>
      <c r="CN24" s="196"/>
      <c r="CO24" s="285"/>
      <c r="CP24" s="285" t="str">
        <f>IF(ISBLANK(J16),"N/A",IF(0.05&gt;CP23,"&lt;&gt;",IF(CP23&lt;10,"ok","&lt;&gt;")))</f>
        <v>ok</v>
      </c>
      <c r="CQ24" s="285"/>
      <c r="CR24" s="285" t="str">
        <f>IF(ISBLANK(L16),"N/A",IF(0.05&gt;CR23,"&lt;&gt;",IF(CR23&lt;10,"ok","&lt;&gt;")))</f>
        <v>N/A</v>
      </c>
      <c r="CS24" s="285"/>
      <c r="CT24" s="285" t="str">
        <f>IF(ISBLANK(AB16),"N/A",IF(0.05&gt;CT23,"&lt;&gt;",IF(CT23&lt;10,"ok","&lt;&gt;")))</f>
        <v>N/A</v>
      </c>
      <c r="CU24" s="285"/>
      <c r="CV24" s="285" t="str">
        <f>IF(ISBLANK(AD16),"N/A",IF(0.05&gt;CV23,"&lt;&gt;",IF(CV23&lt;10,"ok","&lt;&gt;")))</f>
        <v>N/A</v>
      </c>
      <c r="CW24" s="285"/>
      <c r="CX24" s="285" t="str">
        <f>IF(ISBLANK(Z16),"N/A",IF(0.05&gt;CX23,"&lt;&gt;",IF(CX23&lt;10,"ok","&lt;&gt;")))</f>
        <v>N/A</v>
      </c>
      <c r="CY24" s="285"/>
      <c r="CZ24" s="285" t="str">
        <f>IF(ISBLANK(AB16),"N/A",IF(0.05&gt;CZ23,"&lt;&gt;",IF(CZ23&lt;10,"ok","&lt;&gt;")))</f>
        <v>N/A</v>
      </c>
      <c r="DA24" s="285"/>
      <c r="DB24" s="285" t="str">
        <f>IF(ISBLANK(AD16),"N/A",IF(0.05&gt;DB23,"&lt;&gt;",IF(DB23&lt;10,"ok","&lt;&gt;")))</f>
        <v>N/A</v>
      </c>
      <c r="DC24" s="285"/>
      <c r="DD24" s="285" t="str">
        <f>IF(ISBLANK(AF16),"N/A",IF(0.05&gt;DD23,"&lt;&gt;",IF(DD23&lt;10,"ok","&lt;&gt;")))</f>
        <v>N/A</v>
      </c>
      <c r="DE24" s="285"/>
      <c r="DF24" s="285" t="str">
        <f>IF(ISBLANK(AH16),"N/A",IF(0.05&gt;DF23,"&lt;&gt;",IF(DF23&lt;10,"ok","&lt;&gt;")))</f>
        <v>N/A</v>
      </c>
      <c r="DG24" s="285"/>
      <c r="DH24" s="285" t="str">
        <f>IF(ISBLANK(AH16),"N/A",IF(0.05&gt;DH23,"&lt;&gt;",IF(DH23&lt;10,"ok","&lt;&gt;")))</f>
        <v>N/A</v>
      </c>
      <c r="DI24" s="285"/>
      <c r="DJ24" s="285" t="str">
        <f>IF(ISBLANK(AJ16),"N/A",IF(0.05&gt;DJ23,"&lt;&gt;",IF(DJ23&lt;10,"ok","&lt;&gt;")))</f>
        <v>N/A</v>
      </c>
      <c r="DK24" s="649"/>
      <c r="DL24" s="649"/>
      <c r="DM24" s="649"/>
      <c r="DN24" s="428"/>
    </row>
    <row r="25" spans="1:129" ht="9" customHeight="1" x14ac:dyDescent="0.3">
      <c r="C25" s="75"/>
      <c r="D25" s="76"/>
      <c r="E25" s="76"/>
      <c r="F25" s="451"/>
      <c r="G25" s="151"/>
      <c r="H25" s="130"/>
      <c r="I25" s="151"/>
      <c r="J25" s="130"/>
      <c r="K25" s="151"/>
      <c r="L25" s="130"/>
      <c r="M25" s="151"/>
      <c r="N25" s="130"/>
      <c r="O25" s="151"/>
      <c r="P25" s="130"/>
      <c r="Q25" s="151"/>
      <c r="R25" s="130"/>
      <c r="S25" s="151"/>
      <c r="T25" s="130"/>
      <c r="U25" s="151"/>
      <c r="V25" s="130"/>
      <c r="W25" s="151"/>
      <c r="X25" s="130"/>
      <c r="Y25" s="151"/>
      <c r="Z25" s="130"/>
      <c r="AA25" s="151"/>
      <c r="AB25" s="130"/>
      <c r="AC25" s="151"/>
      <c r="AD25" s="151"/>
      <c r="AE25" s="151"/>
      <c r="AF25" s="151"/>
      <c r="AG25" s="151"/>
      <c r="AH25" s="138"/>
      <c r="AI25" s="158"/>
      <c r="AJ25" s="138"/>
      <c r="AK25" s="158"/>
      <c r="AL25" s="138"/>
      <c r="AM25" s="158"/>
      <c r="AN25" s="138"/>
      <c r="AO25" s="158"/>
      <c r="AP25" s="138"/>
      <c r="AQ25" s="158"/>
      <c r="AS25" s="1"/>
      <c r="AT25" s="241"/>
      <c r="AU25" s="241"/>
      <c r="CN25" s="229"/>
      <c r="CO25" s="224"/>
      <c r="CR25" s="229"/>
      <c r="CV25" s="229"/>
      <c r="CW25" s="224"/>
      <c r="CX25" s="229"/>
      <c r="CY25" s="224"/>
      <c r="CZ25" s="229"/>
      <c r="DC25" s="224"/>
      <c r="DD25" s="229"/>
      <c r="DE25" s="224"/>
      <c r="DF25" s="229"/>
      <c r="DN25"/>
    </row>
    <row r="26" spans="1:129" ht="18" customHeight="1" x14ac:dyDescent="0.25">
      <c r="C26" s="597" t="s">
        <v>106</v>
      </c>
      <c r="D26" s="769" t="s">
        <v>107</v>
      </c>
      <c r="E26" s="770"/>
      <c r="F26" s="771"/>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2"/>
      <c r="AS26" s="77"/>
      <c r="AT26" s="361" t="s">
        <v>215</v>
      </c>
      <c r="AU26" s="482" t="s">
        <v>216</v>
      </c>
      <c r="AW26" s="344"/>
      <c r="AX26" s="344"/>
      <c r="AY26" s="344"/>
      <c r="AZ26" s="344"/>
      <c r="BA26" s="344"/>
      <c r="BB26" s="344"/>
      <c r="BC26" s="344"/>
      <c r="BD26" s="344"/>
      <c r="BE26" s="344"/>
      <c r="CJ26" s="482" t="s">
        <v>216</v>
      </c>
      <c r="CK26" s="344"/>
      <c r="CL26" s="344"/>
      <c r="CM26" s="344"/>
      <c r="CN26" s="344"/>
      <c r="CO26" s="344"/>
      <c r="CP26" s="344"/>
      <c r="CQ26" s="344"/>
      <c r="CR26" s="229"/>
      <c r="CV26" s="229"/>
      <c r="CW26" s="224"/>
      <c r="CX26" s="229"/>
      <c r="CY26" s="224"/>
      <c r="CZ26" s="229"/>
      <c r="DC26" s="224"/>
      <c r="DD26" s="229"/>
      <c r="DE26" s="224"/>
      <c r="DF26" s="229"/>
      <c r="DN26"/>
    </row>
    <row r="27" spans="1:129" ht="25.95" customHeight="1" x14ac:dyDescent="0.25">
      <c r="A27" s="358">
        <v>1</v>
      </c>
      <c r="B27" s="358">
        <v>3213</v>
      </c>
      <c r="C27" s="697" t="s">
        <v>362</v>
      </c>
      <c r="D27" s="768" t="s">
        <v>363</v>
      </c>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7"/>
      <c r="AT27" s="361" t="s">
        <v>217</v>
      </c>
      <c r="AU27" s="482" t="s">
        <v>218</v>
      </c>
      <c r="AW27" s="344"/>
      <c r="AX27" s="344"/>
      <c r="AY27" s="344"/>
      <c r="AZ27" s="344"/>
      <c r="BA27" s="344"/>
      <c r="BB27" s="344"/>
      <c r="BC27" s="344"/>
      <c r="BD27" s="344"/>
      <c r="BE27" s="344"/>
      <c r="CJ27" s="482" t="s">
        <v>218</v>
      </c>
      <c r="CK27" s="344"/>
      <c r="CL27" s="344"/>
      <c r="CM27" s="344"/>
      <c r="CN27" s="344"/>
      <c r="CO27" s="344"/>
      <c r="CP27" s="344"/>
      <c r="CQ27" s="344"/>
      <c r="CR27" s="229"/>
      <c r="CV27" s="229"/>
      <c r="CW27" s="224"/>
      <c r="CX27" s="229"/>
      <c r="CY27" s="224"/>
      <c r="CZ27" s="229"/>
      <c r="DC27" s="224"/>
      <c r="DD27" s="229"/>
      <c r="DE27" s="224"/>
      <c r="DF27" s="229"/>
      <c r="DN27"/>
    </row>
    <row r="28" spans="1:129" ht="16.5" customHeight="1" x14ac:dyDescent="0.25">
      <c r="C28" s="79"/>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7"/>
      <c r="AT28" s="363" t="s">
        <v>219</v>
      </c>
      <c r="AU28" s="482" t="s">
        <v>220</v>
      </c>
      <c r="AW28" s="344"/>
      <c r="AX28" s="344"/>
      <c r="AY28" s="344"/>
      <c r="AZ28" s="344"/>
      <c r="BA28" s="344"/>
      <c r="BB28" s="344"/>
      <c r="BC28" s="344"/>
      <c r="BD28" s="344"/>
      <c r="BE28" s="344"/>
      <c r="CJ28" s="482" t="s">
        <v>220</v>
      </c>
      <c r="CK28" s="344"/>
      <c r="CL28" s="344"/>
      <c r="CM28" s="344"/>
      <c r="CN28" s="344"/>
      <c r="CO28" s="344"/>
      <c r="CP28" s="344"/>
      <c r="CQ28" s="344"/>
      <c r="CR28" s="344"/>
    </row>
    <row r="29" spans="1:129" ht="16.5" customHeight="1" x14ac:dyDescent="0.25">
      <c r="C29" s="79"/>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7"/>
      <c r="AV29" s="480"/>
      <c r="AW29" s="344"/>
      <c r="AX29" s="344"/>
      <c r="AY29" s="344"/>
      <c r="AZ29" s="344"/>
      <c r="BA29" s="344"/>
      <c r="BB29" s="344"/>
      <c r="BC29" s="344"/>
      <c r="BD29" s="344"/>
      <c r="BE29" s="344"/>
      <c r="CJ29" s="480"/>
      <c r="CK29" s="344"/>
      <c r="CL29" s="344"/>
      <c r="CM29" s="344"/>
      <c r="CN29" s="344"/>
      <c r="CO29" s="344"/>
      <c r="CP29" s="344"/>
      <c r="CQ29" s="344"/>
      <c r="CR29" s="344"/>
    </row>
    <row r="30" spans="1:129" ht="16.5" customHeight="1" x14ac:dyDescent="0.25">
      <c r="C30" s="79"/>
      <c r="D30" s="761"/>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7"/>
      <c r="AT30" s="343"/>
      <c r="AU30" s="343"/>
      <c r="AV30" s="480"/>
      <c r="AW30" s="344"/>
      <c r="AX30" s="344"/>
      <c r="AY30" s="344"/>
      <c r="AZ30" s="344"/>
      <c r="BA30" s="344"/>
      <c r="BB30" s="344"/>
      <c r="BC30" s="344"/>
      <c r="BD30" s="344"/>
      <c r="BE30" s="344"/>
      <c r="CJ30" s="480"/>
      <c r="CK30" s="344"/>
      <c r="CL30" s="344"/>
      <c r="CM30" s="344"/>
      <c r="CN30" s="344"/>
      <c r="CO30" s="344"/>
      <c r="CP30" s="344"/>
      <c r="CQ30" s="344"/>
      <c r="CR30" s="344"/>
    </row>
    <row r="31" spans="1:129" ht="16.5" customHeight="1" x14ac:dyDescent="0.25">
      <c r="C31" s="79"/>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7"/>
      <c r="AT31" s="241"/>
      <c r="AU31" s="241"/>
    </row>
    <row r="32" spans="1:129" ht="16.5" customHeight="1" x14ac:dyDescent="0.25">
      <c r="C32" s="79"/>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7"/>
      <c r="AT32" s="241"/>
      <c r="AU32" s="241"/>
    </row>
    <row r="33" spans="3:47" ht="16.5" customHeight="1" x14ac:dyDescent="0.25">
      <c r="C33" s="79"/>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7"/>
      <c r="AT33" s="241"/>
      <c r="AU33" s="241"/>
    </row>
    <row r="34" spans="3:47" ht="16.5" customHeight="1" x14ac:dyDescent="0.25">
      <c r="C34" s="79"/>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77"/>
      <c r="AT34" s="241"/>
      <c r="AU34" s="241"/>
    </row>
    <row r="35" spans="3:47" ht="16.5" customHeight="1" x14ac:dyDescent="0.25">
      <c r="C35" s="79"/>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7"/>
      <c r="AT35" s="241"/>
      <c r="AU35" s="241"/>
    </row>
    <row r="36" spans="3:47" ht="16.5" customHeight="1" x14ac:dyDescent="0.25">
      <c r="C36" s="79"/>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7"/>
      <c r="AT36" s="241"/>
      <c r="AU36" s="241"/>
    </row>
    <row r="37" spans="3:47" ht="16.5" customHeight="1" x14ac:dyDescent="0.25">
      <c r="C37" s="79"/>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7"/>
      <c r="AT37" s="241"/>
      <c r="AU37" s="241"/>
    </row>
    <row r="38" spans="3:47" ht="16.5" customHeight="1" x14ac:dyDescent="0.25">
      <c r="C38" s="79"/>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7"/>
      <c r="AT38" s="241"/>
      <c r="AU38" s="241"/>
    </row>
    <row r="39" spans="3:47" ht="16.5" customHeight="1" x14ac:dyDescent="0.25">
      <c r="C39" s="79"/>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7"/>
      <c r="AT39" s="241"/>
      <c r="AU39" s="241"/>
    </row>
    <row r="40" spans="3:47" ht="16.5" customHeight="1" x14ac:dyDescent="0.25">
      <c r="C40" s="79"/>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7"/>
      <c r="AT40" s="241"/>
      <c r="AU40" s="241"/>
    </row>
    <row r="41" spans="3:47" ht="16.5" customHeight="1" x14ac:dyDescent="0.25">
      <c r="C41" s="79"/>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7"/>
      <c r="AT41" s="241"/>
      <c r="AU41" s="241"/>
    </row>
    <row r="42" spans="3:47" ht="16.5" customHeight="1" x14ac:dyDescent="0.25">
      <c r="C42" s="79"/>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7"/>
      <c r="AT42" s="241"/>
      <c r="AU42" s="241"/>
    </row>
    <row r="43" spans="3:47" ht="16.5" customHeight="1" x14ac:dyDescent="0.25">
      <c r="C43" s="79"/>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7"/>
      <c r="AT43" s="241"/>
      <c r="AU43" s="241"/>
    </row>
    <row r="44" spans="3:47" ht="16.5" customHeight="1" x14ac:dyDescent="0.25">
      <c r="C44" s="79"/>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7"/>
      <c r="AT44" s="241"/>
      <c r="AU44" s="241"/>
    </row>
    <row r="45" spans="3:47" ht="16.5" customHeight="1" x14ac:dyDescent="0.25">
      <c r="C45" s="79"/>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7"/>
      <c r="AT45" s="241"/>
      <c r="AU45" s="241"/>
    </row>
    <row r="46" spans="3:47" ht="16.5" customHeight="1" x14ac:dyDescent="0.25">
      <c r="C46" s="79"/>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7"/>
      <c r="AT46" s="241"/>
      <c r="AU46" s="241"/>
    </row>
    <row r="47" spans="3:47" ht="16.5" customHeight="1" x14ac:dyDescent="0.25">
      <c r="C47" s="79"/>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7"/>
      <c r="AT47" s="241"/>
      <c r="AU47" s="241"/>
    </row>
    <row r="48" spans="3:47" ht="16.5" customHeight="1" x14ac:dyDescent="0.25">
      <c r="C48" s="80"/>
      <c r="D48" s="779"/>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c r="AI48" s="779"/>
      <c r="AJ48" s="779"/>
      <c r="AK48" s="779"/>
      <c r="AL48" s="779"/>
      <c r="AM48" s="779"/>
      <c r="AN48" s="779"/>
      <c r="AO48" s="779"/>
      <c r="AP48" s="779"/>
      <c r="AQ48" s="779"/>
      <c r="AR48" s="779"/>
      <c r="AS48" s="77"/>
    </row>
    <row r="49" spans="3:44" x14ac:dyDescent="0.25">
      <c r="C49" s="13"/>
      <c r="D49" s="780"/>
      <c r="E49" s="780"/>
      <c r="F49" s="781"/>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row>
    <row r="50" spans="3:44" x14ac:dyDescent="0.25">
      <c r="C50" s="13"/>
      <c r="D50" s="13"/>
    </row>
    <row r="51" spans="3:44" x14ac:dyDescent="0.25">
      <c r="C51" s="13"/>
      <c r="D51" s="13"/>
    </row>
  </sheetData>
  <sheetProtection sheet="1" objects="1" scenarios="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5">
    <mergeCell ref="CK1:DJ1"/>
    <mergeCell ref="D48:AR48"/>
    <mergeCell ref="D49:AR49"/>
    <mergeCell ref="D44:AR44"/>
    <mergeCell ref="D45:AR45"/>
    <mergeCell ref="D46:AR46"/>
    <mergeCell ref="D47:AR47"/>
    <mergeCell ref="D40:AR40"/>
    <mergeCell ref="D41:AR41"/>
    <mergeCell ref="D42:AR42"/>
    <mergeCell ref="D32:AR32"/>
    <mergeCell ref="D33:AR33"/>
    <mergeCell ref="D34:AR34"/>
    <mergeCell ref="D35:AR35"/>
    <mergeCell ref="D43:AR43"/>
    <mergeCell ref="D36:AR36"/>
    <mergeCell ref="D37:AR37"/>
    <mergeCell ref="D38:AR38"/>
    <mergeCell ref="D39:AR39"/>
    <mergeCell ref="D30:AR30"/>
    <mergeCell ref="D31:AR31"/>
    <mergeCell ref="CN5:CO5"/>
    <mergeCell ref="D27:AR27"/>
    <mergeCell ref="D26:AR26"/>
    <mergeCell ref="D22:AQ22"/>
    <mergeCell ref="AT7:DF7"/>
    <mergeCell ref="D21:AQ21"/>
    <mergeCell ref="D19:AQ19"/>
    <mergeCell ref="D20:AQ20"/>
    <mergeCell ref="D28:AR28"/>
    <mergeCell ref="D29:AR29"/>
    <mergeCell ref="AW1:CH1"/>
    <mergeCell ref="AZ5:BA5"/>
    <mergeCell ref="C1:E1"/>
    <mergeCell ref="C4:AQ4"/>
  </mergeCells>
  <phoneticPr fontId="18" type="noConversion"/>
  <conditionalFormatting sqref="G16:G17 AR16 I16 K16 M16 O16 Q16 S16 U16 W16 Y16 AA16 AC16 AE16 AG16 AI16">
    <cfRule type="cellIs" dxfId="116" priority="38" stopIfTrue="1" operator="lessThan">
      <formula>G9+G8+G14+G14</formula>
    </cfRule>
    <cfRule type="cellIs" dxfId="115" priority="39" stopIfTrue="1" operator="lessThan">
      <formula>#REF!</formula>
    </cfRule>
  </conditionalFormatting>
  <conditionalFormatting sqref="F16:F17 X17:Z17 H16:H17 J16:J17 L16:L17 N16:N17 P16:P17 R16:R17 T16:T17 V16:V17 X16 Z16 AB16:AB17 AD16 AF16 AH16:AH17 AJ16:AO17 AP16:AQ16">
    <cfRule type="cellIs" dxfId="114" priority="40" stopIfTrue="1" operator="lessThan">
      <formula>F9+F10+F11+F12+F13+F14+F15</formula>
    </cfRule>
  </conditionalFormatting>
  <conditionalFormatting sqref="K17 M17 O17 Q17 S17 U17 W17 AA17 AI17 AC17:AG17 I17">
    <cfRule type="cellIs" dxfId="113" priority="41" stopIfTrue="1" operator="lessThan">
      <formula>I10+I9+I15+I15</formula>
    </cfRule>
    <cfRule type="cellIs" dxfId="112" priority="42" stopIfTrue="1" operator="lessThan">
      <formula>I19/1000</formula>
    </cfRule>
  </conditionalFormatting>
  <conditionalFormatting sqref="CS20 DC20 CO20 CW20 CY20">
    <cfRule type="cellIs" dxfId="111" priority="45" stopIfTrue="1" operator="lessThan">
      <formula>#REF!+#REF!+CQ16+CQ16</formula>
    </cfRule>
    <cfRule type="cellIs" dxfId="110" priority="46" stopIfTrue="1" operator="lessThan">
      <formula>#REF!/1000</formula>
    </cfRule>
  </conditionalFormatting>
  <conditionalFormatting sqref="CM17">
    <cfRule type="cellIs" dxfId="109" priority="55" stopIfTrue="1" operator="lessThan">
      <formula>CN10+CN9+CN15+CN15</formula>
    </cfRule>
    <cfRule type="cellIs" dxfId="108" priority="56" stopIfTrue="1" operator="lessThan">
      <formula>#REF!</formula>
    </cfRule>
  </conditionalFormatting>
  <conditionalFormatting sqref="AP17">
    <cfRule type="cellIs" dxfId="107" priority="59" stopIfTrue="1" operator="lessThan">
      <formula>AQ10+AQ11+AQ12+AQ13+AQ14+AQ15+AQ16</formula>
    </cfRule>
  </conditionalFormatting>
  <conditionalFormatting sqref="AQ17">
    <cfRule type="cellIs" dxfId="106" priority="60" stopIfTrue="1" operator="lessThan">
      <formula>AR10+AR9+AR15+AR15</formula>
    </cfRule>
    <cfRule type="cellIs" dxfId="105" priority="61" stopIfTrue="1" operator="lessThan">
      <formula>AQ19/1000</formula>
    </cfRule>
  </conditionalFormatting>
  <conditionalFormatting sqref="CO17">
    <cfRule type="cellIs" dxfId="104" priority="84" stopIfTrue="1" operator="lessThan">
      <formula>CP10+CP9+CP15+CP15</formula>
    </cfRule>
    <cfRule type="cellIs" dxfId="103" priority="85" stopIfTrue="1" operator="lessThan">
      <formula>CO20/1000</formula>
    </cfRule>
  </conditionalFormatting>
  <conditionalFormatting sqref="DN17">
    <cfRule type="cellIs" dxfId="102" priority="92" stopIfTrue="1" operator="lessThan">
      <formula>#REF!+#REF!+#REF!+#REF!</formula>
    </cfRule>
    <cfRule type="cellIs" dxfId="101" priority="93" stopIfTrue="1" operator="lessThan">
      <formula>DN20/1000</formula>
    </cfRule>
  </conditionalFormatting>
  <conditionalFormatting sqref="CU20">
    <cfRule type="cellIs" dxfId="100" priority="94" stopIfTrue="1" operator="lessThan">
      <formula>#REF!+#REF!+DC16+DC16</formula>
    </cfRule>
    <cfRule type="cellIs" dxfId="99" priority="95" stopIfTrue="1" operator="lessThan">
      <formula>#REF!/1000</formula>
    </cfRule>
  </conditionalFormatting>
  <conditionalFormatting sqref="DE20">
    <cfRule type="cellIs" dxfId="98" priority="96" stopIfTrue="1" operator="lessThan">
      <formula>#REF!+#REF!+DI16+DI16</formula>
    </cfRule>
    <cfRule type="cellIs" dxfId="97" priority="97" stopIfTrue="1" operator="lessThan">
      <formula>#REF!/1000</formula>
    </cfRule>
  </conditionalFormatting>
  <conditionalFormatting sqref="AY17">
    <cfRule type="cellIs" dxfId="96" priority="10" stopIfTrue="1" operator="lessThan">
      <formula>AX10+AX9+AX15+AX15</formula>
    </cfRule>
    <cfRule type="cellIs" dxfId="95" priority="11" stopIfTrue="1" operator="lessThan">
      <formula>#REF!</formula>
    </cfRule>
  </conditionalFormatting>
  <conditionalFormatting sqref="CI17 BA17 CC17">
    <cfRule type="cellIs" dxfId="94" priority="16" stopIfTrue="1" operator="lessThan">
      <formula>AZ10+AZ9+AZ15+AZ15</formula>
    </cfRule>
    <cfRule type="cellIs" dxfId="93" priority="17" stopIfTrue="1" operator="lessThan">
      <formula>AZ20/1000</formula>
    </cfRule>
  </conditionalFormatting>
  <conditionalFormatting sqref="CO23:DN23 CL23:CM23 AY23 BC23 BA23 AW23 BI23 BS23 BQ23 BO23 BM23 BK23 BE23 BG23 CG23 CE23 CC23 CA23 BY23 BU23 BW23">
    <cfRule type="cellIs" dxfId="92" priority="50" stopIfTrue="1" operator="equal">
      <formula>0</formula>
    </cfRule>
  </conditionalFormatting>
  <conditionalFormatting sqref="CO24:DM24 DN22 CL24:CM24 BI24 AY24 BA24 BC24 BY24 BG24 BE24 BK24 BM24 BO24 BQ24 BS24 AW24 BW24 CG24 CE24 CC24 CA24 BU24">
    <cfRule type="cellIs" dxfId="91" priority="52" stopIfTrue="1" operator="equal">
      <formula>"&lt;&gt;"</formula>
    </cfRule>
  </conditionalFormatting>
  <conditionalFormatting sqref="CL22:CM22 CO22:DM22 AW22 AY22 BA22 BC22 BE22 BG22 BI22 BK22 BM22 BO22 BQ22 BS22 BU22 BW22 CG22 CE22 CC22 BY22 CA22">
    <cfRule type="cellIs" dxfId="90" priority="53" stopIfTrue="1" operator="equal">
      <formula>"&lt;&gt;"</formula>
    </cfRule>
    <cfRule type="cellIs" dxfId="89" priority="54" stopIfTrue="1" operator="equal">
      <formula xml:space="preserve"> "8&lt;9"</formula>
    </cfRule>
  </conditionalFormatting>
  <conditionalFormatting sqref="DD17 CV17 CT17 CR17 DJ17:DM17 CP17 DF17 CX17 DB17 CZ17 DH17 CD17 BV17 BT17 BR17 BP17 BN17 BL17 BJ17 BH17 BF17 BD17 CH17 BB17 CF17 BX17 CB17 BZ17 BW9:BW16 BU9:BU16 BS9:BS16 BQ9:BQ16 BO9:BO16 BM9:BM16 BK9:BK16 BI9:BI16 BG9:BG16 BE9:BE16 BC9:BC16 BA9:BA16 CG9:CG16 CC9:CC16 CE9:CE16 BY9:BY16 CA9:CA16">
    <cfRule type="cellIs" dxfId="88" priority="51" stopIfTrue="1" operator="equal">
      <formula>"&gt; 25%"</formula>
    </cfRule>
  </conditionalFormatting>
  <conditionalFormatting sqref="CQ20">
    <cfRule type="cellIs" dxfId="87" priority="90" stopIfTrue="1" operator="lessThan">
      <formula>#REF!+#REF!+#REF!+#REF!</formula>
    </cfRule>
    <cfRule type="cellIs" dxfId="86" priority="91" stopIfTrue="1" operator="lessThan">
      <formula>#REF!/1000</formula>
    </cfRule>
  </conditionalFormatting>
  <conditionalFormatting sqref="AY9:AY16">
    <cfRule type="cellIs" dxfId="85" priority="130" stopIfTrue="1" operator="equal">
      <formula>"&gt; 100%"</formula>
    </cfRule>
  </conditionalFormatting>
  <printOptions horizontalCentered="1"/>
  <pageMargins left="0.45972222222222225" right="0.57013888888888886" top="0.82" bottom="0.98402777777777772" header="0.51180555555555562" footer="0.5"/>
  <pageSetup paperSize="9" scale="80" firstPageNumber="0" orientation="landscape" horizontalDpi="300" verticalDpi="300" r:id="rId2"/>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22" max="16383" man="1"/>
  </rowBreaks>
  <ignoredErrors>
    <ignoredError sqref="DN22" formulaRange="1"/>
    <ignoredError sqref="DN23 DI23:DJ23 CL23 DC23:DF23 CO23:CR23 CS23:CV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U60"/>
  <sheetViews>
    <sheetView showGridLines="0" rightToLeft="1" topLeftCell="C1" zoomScale="85" zoomScaleNormal="85" workbookViewId="0">
      <selection activeCell="T9" sqref="T9"/>
    </sheetView>
  </sheetViews>
  <sheetFormatPr defaultRowHeight="13.2" x14ac:dyDescent="0.25"/>
  <cols>
    <col min="1" max="1" width="4" style="358" hidden="1" customWidth="1"/>
    <col min="2" max="2" width="5.44140625" style="358" hidden="1" customWidth="1"/>
    <col min="3" max="3" width="9.44140625" customWidth="1"/>
    <col min="4" max="4" width="31.5546875" customWidth="1"/>
    <col min="5" max="5" width="8.33203125" customWidth="1"/>
    <col min="6" max="6" width="6.88671875" style="110" hidden="1" customWidth="1"/>
    <col min="7" max="7" width="1.6640625" style="688" hidden="1" customWidth="1"/>
    <col min="8" max="8" width="6.88671875" style="110" hidden="1" customWidth="1"/>
    <col min="9" max="9" width="1.6640625" style="688" hidden="1" customWidth="1"/>
    <col min="10" max="10" width="6.88671875" style="110" hidden="1" customWidth="1"/>
    <col min="11" max="11" width="1.6640625" style="688" hidden="1" customWidth="1"/>
    <col min="12" max="12" width="6.88671875" style="110" hidden="1" customWidth="1"/>
    <col min="13" max="13" width="1.6640625" style="688" hidden="1" customWidth="1"/>
    <col min="14" max="14" width="6.88671875" style="110" hidden="1" customWidth="1"/>
    <col min="15" max="15" width="1.6640625" style="688" hidden="1" customWidth="1"/>
    <col min="16" max="16" width="6.88671875" style="110" hidden="1" customWidth="1"/>
    <col min="17" max="17" width="1.6640625" style="688" hidden="1" customWidth="1"/>
    <col min="18" max="18" width="6.88671875" style="110" hidden="1" customWidth="1"/>
    <col min="19" max="19" width="1.6640625" style="688" hidden="1" customWidth="1"/>
    <col min="20" max="20" width="6.88671875" style="110" customWidth="1"/>
    <col min="21" max="21" width="1.6640625" style="688" customWidth="1"/>
    <col min="22" max="22" width="6.88671875" style="110" customWidth="1"/>
    <col min="23" max="23" width="1.6640625" style="688" customWidth="1"/>
    <col min="24" max="24" width="6.88671875" style="110" customWidth="1"/>
    <col min="25" max="25" width="1.6640625" style="688" customWidth="1"/>
    <col min="26" max="26" width="6.88671875" style="110" customWidth="1"/>
    <col min="27" max="27" width="1.6640625" style="688" customWidth="1"/>
    <col min="28" max="28" width="6.88671875" style="110" customWidth="1"/>
    <col min="29" max="29" width="1.6640625" style="688" customWidth="1"/>
    <col min="30" max="30" width="6.88671875" style="115" customWidth="1"/>
    <col min="31" max="31" width="1.6640625" style="688" customWidth="1"/>
    <col min="32" max="32" width="6.88671875" style="115" customWidth="1"/>
    <col min="33" max="33" width="1.6640625" style="688" customWidth="1"/>
    <col min="34" max="34" width="6.88671875" style="110" customWidth="1"/>
    <col min="35" max="35" width="1.6640625" style="688" customWidth="1"/>
    <col min="36" max="36" width="6.88671875" style="110" customWidth="1"/>
    <col min="37" max="37" width="1.6640625" style="688" customWidth="1"/>
    <col min="38" max="38" width="6.88671875" style="115" customWidth="1"/>
    <col min="39" max="39" width="1.6640625" style="688" customWidth="1"/>
    <col min="40" max="40" width="6.88671875" style="110" customWidth="1"/>
    <col min="41" max="41" width="1.6640625" style="688" customWidth="1"/>
    <col min="42" max="42" width="5.109375" style="110" customWidth="1"/>
    <col min="43" max="43" width="1.6640625" style="115" customWidth="1"/>
    <col min="44" max="44" width="3.33203125" style="115" customWidth="1"/>
    <col min="45" max="45" width="5.33203125" style="229" customWidth="1"/>
    <col min="46" max="46" width="42.5546875" style="229" customWidth="1"/>
    <col min="47" max="47" width="8" style="229" customWidth="1"/>
    <col min="48" max="48" width="6.44140625" style="229" customWidth="1"/>
    <col min="49" max="49" width="2.33203125" style="229" customWidth="1"/>
    <col min="50" max="50" width="6.44140625" style="229" customWidth="1"/>
    <col min="51" max="51" width="1.44140625" style="229" customWidth="1"/>
    <col min="52" max="52" width="5.88671875" style="278" customWidth="1"/>
    <col min="53" max="53" width="1.6640625" style="279" customWidth="1"/>
    <col min="54" max="54" width="5.88671875" style="278" customWidth="1"/>
    <col min="55" max="55" width="1.6640625" style="279" customWidth="1"/>
    <col min="56" max="56" width="5.88671875" style="278" customWidth="1"/>
    <col min="57" max="57" width="1.6640625" style="279" customWidth="1"/>
    <col min="58" max="58" width="5.88671875" style="278" customWidth="1"/>
    <col min="59" max="59" width="1.6640625" style="279" customWidth="1"/>
    <col min="60" max="60" width="5.88671875" style="278" customWidth="1"/>
    <col min="61" max="61" width="1.6640625" style="279" customWidth="1"/>
    <col min="62" max="62" width="5.88671875" style="278" customWidth="1"/>
    <col min="63" max="63" width="1.6640625" style="279" customWidth="1"/>
    <col min="64" max="64" width="5.88671875" style="278" customWidth="1"/>
    <col min="65" max="65" width="1.6640625" style="279" customWidth="1"/>
    <col min="66" max="66" width="5.88671875" style="278" customWidth="1"/>
    <col min="67" max="67" width="1.6640625" style="279" customWidth="1"/>
    <col min="68" max="68" width="5.88671875" style="278" customWidth="1"/>
    <col min="69" max="69" width="1.6640625" style="279" customWidth="1"/>
    <col min="70" max="70" width="5.88671875" style="278" customWidth="1"/>
    <col min="71" max="71" width="1.6640625" style="279" customWidth="1"/>
    <col min="72" max="72" width="5.88671875" style="278" customWidth="1"/>
    <col min="73" max="73" width="1.6640625" style="279" customWidth="1"/>
    <col min="74" max="74" width="5.88671875" style="278" customWidth="1"/>
    <col min="75" max="75" width="1.6640625" style="279" customWidth="1"/>
    <col min="76" max="76" width="5.88671875" style="229" customWidth="1"/>
    <col min="77" max="77" width="1.6640625" style="229" customWidth="1"/>
    <col min="78" max="78" width="5.88671875" style="229" customWidth="1"/>
    <col min="79" max="79" width="1.6640625" style="229" customWidth="1"/>
    <col min="80" max="80" width="5.88671875" style="278" customWidth="1"/>
    <col min="81" max="81" width="1.6640625" style="279" customWidth="1"/>
    <col min="82" max="82" width="5.88671875" style="229" customWidth="1"/>
    <col min="83" max="83" width="1.6640625" style="229" customWidth="1"/>
    <col min="84" max="84" width="5.88671875" style="229" customWidth="1"/>
    <col min="85" max="85" width="1.6640625" style="229" customWidth="1"/>
  </cols>
  <sheetData>
    <row r="1" spans="1:86" ht="16.5" customHeight="1" x14ac:dyDescent="0.3">
      <c r="B1" s="358">
        <v>0</v>
      </c>
      <c r="C1" s="764" t="s">
        <v>279</v>
      </c>
      <c r="D1" s="764"/>
      <c r="E1" s="765"/>
      <c r="F1" s="446"/>
      <c r="G1" s="663"/>
      <c r="H1" s="124"/>
      <c r="I1" s="663"/>
      <c r="J1" s="124"/>
      <c r="K1" s="663"/>
      <c r="L1" s="124"/>
      <c r="M1" s="663"/>
      <c r="N1" s="124"/>
      <c r="O1" s="663"/>
      <c r="P1" s="124"/>
      <c r="Q1" s="663"/>
      <c r="R1" s="124"/>
      <c r="S1" s="663"/>
      <c r="T1" s="124"/>
      <c r="U1" s="663"/>
      <c r="V1" s="124"/>
      <c r="W1" s="663"/>
      <c r="X1" s="124"/>
      <c r="Y1" s="663"/>
      <c r="Z1" s="136"/>
      <c r="AA1" s="156"/>
      <c r="AB1" s="136"/>
      <c r="AC1" s="156"/>
      <c r="AD1" s="156"/>
      <c r="AE1" s="156"/>
      <c r="AF1" s="156"/>
      <c r="AG1" s="156"/>
      <c r="AH1" s="136"/>
      <c r="AI1" s="156"/>
      <c r="AJ1" s="136"/>
      <c r="AK1" s="156"/>
      <c r="AL1" s="156"/>
      <c r="AM1" s="156"/>
      <c r="AN1" s="136"/>
      <c r="AO1" s="156"/>
      <c r="AP1" s="136"/>
      <c r="AQ1" s="156"/>
      <c r="AR1" s="208"/>
      <c r="AS1" s="588" t="s">
        <v>91</v>
      </c>
      <c r="AZ1" s="260"/>
      <c r="BA1" s="261"/>
      <c r="BB1" s="260"/>
      <c r="BC1" s="261"/>
      <c r="BD1" s="260"/>
      <c r="BE1" s="261"/>
      <c r="BF1" s="260"/>
      <c r="BG1" s="261"/>
      <c r="BH1" s="260"/>
      <c r="BI1" s="261"/>
      <c r="BJ1" s="260"/>
      <c r="BK1" s="261"/>
      <c r="BL1" s="260"/>
      <c r="BM1" s="261"/>
      <c r="BN1" s="260"/>
      <c r="BO1" s="261"/>
      <c r="BP1" s="260"/>
      <c r="BQ1" s="261"/>
      <c r="BR1" s="260"/>
      <c r="BS1" s="261"/>
      <c r="BT1" s="260"/>
      <c r="BU1" s="262"/>
      <c r="BV1" s="260"/>
      <c r="BW1" s="262"/>
      <c r="BX1" s="228"/>
      <c r="CB1" s="260"/>
      <c r="CC1" s="262"/>
      <c r="CD1" s="228"/>
    </row>
    <row r="2" spans="1:86" x14ac:dyDescent="0.25">
      <c r="C2" s="52"/>
      <c r="D2" s="52"/>
      <c r="E2" s="53"/>
      <c r="F2" s="447"/>
      <c r="G2" s="145"/>
      <c r="H2" s="125"/>
      <c r="I2" s="145"/>
      <c r="J2" s="125"/>
      <c r="K2" s="145"/>
      <c r="L2" s="125"/>
      <c r="M2" s="145"/>
      <c r="N2" s="125"/>
      <c r="O2" s="145"/>
      <c r="P2" s="125"/>
      <c r="Q2" s="145"/>
      <c r="R2" s="125"/>
      <c r="S2" s="145"/>
      <c r="T2" s="125"/>
      <c r="U2" s="145"/>
      <c r="V2" s="125"/>
      <c r="W2" s="145"/>
      <c r="X2" s="125"/>
      <c r="Y2" s="145"/>
      <c r="Z2" s="137"/>
      <c r="AA2" s="157"/>
      <c r="AB2" s="137"/>
      <c r="AC2" s="157"/>
      <c r="AD2" s="157"/>
      <c r="AE2" s="157"/>
      <c r="AF2" s="157"/>
      <c r="AG2" s="157"/>
      <c r="AH2" s="137"/>
      <c r="AI2" s="157"/>
      <c r="AJ2" s="137"/>
      <c r="AK2" s="157"/>
      <c r="AL2" s="157"/>
      <c r="AM2" s="157"/>
      <c r="AN2" s="137"/>
      <c r="AO2" s="157"/>
      <c r="AP2" s="137"/>
      <c r="AQ2" s="157"/>
      <c r="AR2" s="117"/>
      <c r="AS2" s="480" t="s">
        <v>92</v>
      </c>
      <c r="AZ2" s="263"/>
      <c r="BA2" s="264"/>
      <c r="BB2" s="263"/>
      <c r="BC2" s="264"/>
      <c r="BD2" s="263"/>
      <c r="BE2" s="264"/>
      <c r="BF2" s="263"/>
      <c r="BG2" s="264"/>
      <c r="BH2" s="263"/>
      <c r="BI2" s="264"/>
      <c r="BJ2" s="263"/>
      <c r="BK2" s="264"/>
      <c r="BL2" s="263"/>
      <c r="BM2" s="264"/>
      <c r="BN2" s="263"/>
      <c r="BO2" s="264"/>
      <c r="BP2" s="263"/>
      <c r="BQ2" s="264"/>
      <c r="BR2" s="263"/>
      <c r="BS2" s="264"/>
      <c r="BT2" s="263"/>
      <c r="BU2" s="264"/>
      <c r="BV2" s="263"/>
      <c r="BW2" s="264"/>
      <c r="BX2" s="228"/>
      <c r="CB2" s="263"/>
      <c r="CC2" s="264"/>
      <c r="CD2" s="228"/>
    </row>
    <row r="3" spans="1:86" s="9" customFormat="1" ht="17.25" customHeight="1" x14ac:dyDescent="0.25">
      <c r="A3" s="358"/>
      <c r="B3" s="358">
        <v>422</v>
      </c>
      <c r="C3" s="583" t="s">
        <v>84</v>
      </c>
      <c r="D3" s="513" t="s">
        <v>361</v>
      </c>
      <c r="E3" s="514"/>
      <c r="F3" s="515"/>
      <c r="G3" s="683"/>
      <c r="H3" s="517"/>
      <c r="I3" s="683"/>
      <c r="J3" s="517"/>
      <c r="K3" s="683"/>
      <c r="L3" s="517"/>
      <c r="M3" s="683"/>
      <c r="N3" s="517"/>
      <c r="O3" s="683"/>
      <c r="P3" s="518"/>
      <c r="Q3" s="683"/>
      <c r="R3" s="518"/>
      <c r="S3" s="683"/>
      <c r="T3" s="518"/>
      <c r="U3" s="145"/>
      <c r="V3" s="584" t="s">
        <v>85</v>
      </c>
      <c r="W3" s="680"/>
      <c r="X3" s="520"/>
      <c r="Y3" s="678"/>
      <c r="Z3" s="521"/>
      <c r="AA3" s="678"/>
      <c r="AB3" s="520"/>
      <c r="AC3" s="678"/>
      <c r="AD3" s="520"/>
      <c r="AE3" s="678"/>
      <c r="AF3" s="520"/>
      <c r="AG3" s="678"/>
      <c r="AH3" s="522"/>
      <c r="AI3" s="675"/>
      <c r="AJ3" s="523"/>
      <c r="AK3" s="678"/>
      <c r="AL3" s="520"/>
      <c r="AM3" s="678"/>
      <c r="AN3" s="522"/>
      <c r="AO3" s="675"/>
      <c r="AP3" s="523"/>
      <c r="AQ3" s="523"/>
      <c r="AR3" s="208"/>
      <c r="AS3" s="481" t="s">
        <v>93</v>
      </c>
      <c r="AT3" s="483"/>
      <c r="AU3" s="246"/>
      <c r="AV3" s="247"/>
      <c r="AW3" s="370"/>
      <c r="AX3" s="370"/>
      <c r="AY3" s="370"/>
      <c r="AZ3" s="370"/>
      <c r="BA3" s="226"/>
      <c r="BB3" s="226"/>
      <c r="BC3" s="226"/>
      <c r="BD3" s="226"/>
      <c r="BE3" s="226"/>
      <c r="BF3" s="226"/>
      <c r="BG3" s="248"/>
      <c r="BH3" s="247"/>
      <c r="BI3" s="247"/>
      <c r="BJ3" s="247"/>
      <c r="BK3" s="247"/>
      <c r="BL3" s="247"/>
      <c r="BM3" s="247"/>
      <c r="BN3" s="248"/>
      <c r="BO3" s="248"/>
      <c r="BP3" s="248"/>
      <c r="BQ3" s="247"/>
      <c r="BR3" s="247"/>
      <c r="BS3" s="247"/>
      <c r="BT3" s="247"/>
      <c r="BU3" s="247"/>
      <c r="BV3" s="247"/>
      <c r="BW3" s="247"/>
      <c r="BX3" s="247"/>
      <c r="BY3" s="245"/>
      <c r="BZ3" s="245"/>
      <c r="CA3" s="245"/>
      <c r="CB3" s="247"/>
      <c r="CC3" s="247"/>
      <c r="CD3" s="247"/>
      <c r="CE3" s="245"/>
      <c r="CF3" s="245"/>
      <c r="CG3" s="245"/>
      <c r="CH3" s="106"/>
    </row>
    <row r="4" spans="1:86" s="9" customFormat="1" ht="3.75" customHeight="1" x14ac:dyDescent="0.25">
      <c r="A4" s="358"/>
      <c r="B4" s="358"/>
      <c r="C4" s="766"/>
      <c r="D4" s="766"/>
      <c r="E4" s="766"/>
      <c r="F4" s="767"/>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208"/>
      <c r="AS4" s="345"/>
      <c r="AT4" s="483"/>
      <c r="AU4" s="246"/>
      <c r="AV4" s="247"/>
      <c r="AW4" s="370"/>
      <c r="AX4" s="370"/>
      <c r="AY4" s="370"/>
      <c r="AZ4" s="370"/>
      <c r="BA4" s="226"/>
      <c r="BB4" s="226"/>
      <c r="BC4" s="226"/>
      <c r="BD4" s="226"/>
      <c r="BE4" s="226"/>
      <c r="BF4" s="226"/>
      <c r="BG4" s="248"/>
      <c r="BH4" s="247"/>
      <c r="BI4" s="247"/>
      <c r="BJ4" s="247"/>
      <c r="BK4" s="247"/>
      <c r="BL4" s="247"/>
      <c r="BM4" s="247"/>
      <c r="BN4" s="248"/>
      <c r="BO4" s="248"/>
      <c r="BP4" s="248"/>
      <c r="BQ4" s="247"/>
      <c r="BR4" s="247"/>
      <c r="BS4" s="247"/>
      <c r="BT4" s="247"/>
      <c r="BU4" s="247"/>
      <c r="BV4" s="247"/>
      <c r="BW4" s="247"/>
      <c r="BX4" s="247"/>
      <c r="BY4" s="245"/>
      <c r="BZ4" s="245"/>
      <c r="CA4" s="245"/>
      <c r="CB4" s="247"/>
      <c r="CC4" s="247"/>
      <c r="CD4" s="247"/>
      <c r="CE4" s="245"/>
      <c r="CF4" s="245"/>
      <c r="CG4" s="245"/>
      <c r="CH4" s="106"/>
    </row>
    <row r="5" spans="1:86" ht="4.5" customHeight="1" x14ac:dyDescent="0.25">
      <c r="C5" s="58"/>
      <c r="D5" s="58"/>
      <c r="E5" s="58"/>
      <c r="F5" s="448"/>
      <c r="G5" s="146"/>
      <c r="H5" s="126"/>
      <c r="I5" s="146"/>
      <c r="J5" s="126"/>
      <c r="K5" s="146"/>
      <c r="L5" s="126"/>
      <c r="M5" s="146"/>
      <c r="N5" s="126"/>
      <c r="O5" s="146"/>
      <c r="P5" s="126"/>
      <c r="Q5" s="146"/>
      <c r="R5" s="126"/>
      <c r="S5" s="146"/>
      <c r="T5" s="126"/>
      <c r="U5" s="146"/>
      <c r="V5" s="126"/>
      <c r="W5" s="146"/>
      <c r="X5" s="126"/>
      <c r="Y5" s="146"/>
      <c r="Z5" s="126"/>
      <c r="AA5" s="146"/>
      <c r="AB5" s="126"/>
      <c r="AC5" s="146"/>
      <c r="AD5" s="146"/>
      <c r="AE5" s="146"/>
      <c r="AF5" s="146"/>
      <c r="AG5" s="146"/>
      <c r="AH5" s="126"/>
      <c r="AI5" s="146"/>
      <c r="AJ5" s="126"/>
      <c r="AK5" s="146"/>
      <c r="AL5" s="146"/>
      <c r="AM5" s="146"/>
      <c r="AN5" s="126"/>
      <c r="AO5" s="146"/>
      <c r="AP5" s="126"/>
      <c r="AQ5" s="146"/>
      <c r="AR5" s="118"/>
      <c r="AS5" s="346"/>
      <c r="AT5" s="480"/>
      <c r="AZ5" s="269"/>
      <c r="BA5" s="270"/>
      <c r="BB5" s="269"/>
      <c r="BC5" s="270"/>
      <c r="BD5" s="269"/>
      <c r="BE5" s="270"/>
      <c r="BF5" s="269"/>
      <c r="BG5" s="270"/>
      <c r="BH5" s="269"/>
      <c r="BI5" s="270"/>
      <c r="BJ5" s="269"/>
      <c r="BK5" s="270"/>
      <c r="BL5" s="269"/>
      <c r="BM5" s="270"/>
      <c r="BN5" s="269"/>
      <c r="BO5" s="270"/>
      <c r="BP5" s="269"/>
      <c r="BQ5" s="270"/>
      <c r="BR5" s="269"/>
      <c r="BS5" s="270"/>
      <c r="BT5" s="269"/>
      <c r="BU5" s="270"/>
      <c r="BV5" s="269"/>
      <c r="BW5" s="270"/>
      <c r="BX5" s="245"/>
      <c r="BY5" s="244"/>
      <c r="BZ5" s="244"/>
      <c r="CA5" s="244"/>
      <c r="CB5" s="269"/>
      <c r="CC5" s="270"/>
      <c r="CD5" s="245"/>
      <c r="CE5" s="244"/>
      <c r="CF5" s="244"/>
      <c r="CG5" s="244"/>
      <c r="CH5" s="9"/>
    </row>
    <row r="6" spans="1:86" ht="18.75" customHeight="1" x14ac:dyDescent="0.3">
      <c r="B6" s="358">
        <v>165</v>
      </c>
      <c r="C6" s="793" t="s">
        <v>15</v>
      </c>
      <c r="D6" s="793"/>
      <c r="E6" s="793"/>
      <c r="F6" s="793"/>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c r="AH6" s="793"/>
      <c r="AI6" s="793"/>
      <c r="AJ6" s="793"/>
      <c r="AK6" s="793"/>
      <c r="AL6" s="793"/>
      <c r="AM6" s="793"/>
      <c r="AN6" s="793"/>
      <c r="AO6" s="155"/>
      <c r="AP6" s="135"/>
      <c r="AQ6" s="155"/>
      <c r="AR6" s="165"/>
      <c r="AS6" s="345"/>
      <c r="AT6" s="480"/>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CB6" s="228"/>
      <c r="CC6" s="228"/>
      <c r="CD6" s="228"/>
    </row>
    <row r="7" spans="1:86" ht="14.25" customHeight="1" x14ac:dyDescent="0.25">
      <c r="F7" s="450"/>
      <c r="G7" s="148"/>
      <c r="H7" s="134"/>
      <c r="I7" s="148"/>
      <c r="J7" s="134"/>
      <c r="K7" s="148"/>
      <c r="L7" s="134"/>
      <c r="M7" s="148"/>
      <c r="N7" s="134"/>
      <c r="O7" s="148"/>
      <c r="P7" s="134"/>
      <c r="Q7" s="148"/>
      <c r="R7" s="586" t="s">
        <v>86</v>
      </c>
      <c r="S7" s="679"/>
      <c r="T7" s="694" t="s">
        <v>86</v>
      </c>
      <c r="U7" s="679"/>
      <c r="V7" s="203"/>
      <c r="W7" s="679"/>
      <c r="X7" s="203"/>
      <c r="Y7" s="679"/>
      <c r="Z7" s="204"/>
      <c r="AA7" s="679"/>
      <c r="AB7" s="133"/>
      <c r="AC7" s="679"/>
      <c r="AD7" s="203"/>
      <c r="AE7" s="679"/>
      <c r="AF7" s="206"/>
      <c r="AG7" s="679"/>
      <c r="AH7" s="207"/>
      <c r="AI7" s="154"/>
      <c r="AJ7" s="12"/>
      <c r="AK7" s="679"/>
      <c r="AL7" s="206"/>
      <c r="AM7" s="679"/>
      <c r="AN7" s="207"/>
      <c r="AO7" s="154"/>
      <c r="AP7" s="12"/>
      <c r="AQ7" s="205" t="s">
        <v>87</v>
      </c>
      <c r="AR7" s="158"/>
      <c r="AS7" s="479" t="s">
        <v>101</v>
      </c>
      <c r="AT7" s="480"/>
      <c r="AW7" s="230"/>
      <c r="AX7" s="231"/>
      <c r="AY7" s="231"/>
      <c r="AZ7" s="232"/>
      <c r="BA7" s="233"/>
      <c r="BB7" s="233"/>
      <c r="BC7" s="233"/>
      <c r="BD7" s="233"/>
      <c r="BE7" s="233"/>
      <c r="BF7" s="233"/>
      <c r="BG7" s="233"/>
      <c r="BH7" s="233"/>
      <c r="BI7" s="233"/>
      <c r="BJ7" s="233"/>
      <c r="BK7" s="233"/>
      <c r="BL7" s="233"/>
      <c r="BM7" s="233"/>
      <c r="BN7" s="233"/>
      <c r="BO7" s="233"/>
      <c r="BP7" s="233"/>
      <c r="BQ7" s="224"/>
      <c r="BR7" s="224"/>
      <c r="BS7" s="224"/>
      <c r="BT7" s="224"/>
      <c r="BU7" s="229"/>
      <c r="BV7" s="224"/>
      <c r="BW7" s="229"/>
      <c r="BX7" s="224"/>
      <c r="CB7" s="224"/>
      <c r="CC7" s="229"/>
      <c r="CD7" s="224"/>
    </row>
    <row r="8" spans="1:86" s="83" customFormat="1" ht="25.5" customHeight="1" x14ac:dyDescent="0.2">
      <c r="A8" s="365"/>
      <c r="B8" s="366">
        <v>2</v>
      </c>
      <c r="C8" s="587" t="s">
        <v>88</v>
      </c>
      <c r="D8" s="587" t="s">
        <v>89</v>
      </c>
      <c r="E8" s="587" t="s">
        <v>90</v>
      </c>
      <c r="F8" s="180">
        <v>1990</v>
      </c>
      <c r="G8" s="684"/>
      <c r="H8" s="180">
        <v>1995</v>
      </c>
      <c r="I8" s="684"/>
      <c r="J8" s="180">
        <v>1996</v>
      </c>
      <c r="K8" s="684"/>
      <c r="L8" s="180">
        <v>1997</v>
      </c>
      <c r="M8" s="684"/>
      <c r="N8" s="180">
        <v>1998</v>
      </c>
      <c r="O8" s="684"/>
      <c r="P8" s="180">
        <v>1999</v>
      </c>
      <c r="Q8" s="684"/>
      <c r="R8" s="180">
        <v>2000</v>
      </c>
      <c r="S8" s="684"/>
      <c r="T8" s="180">
        <v>2001</v>
      </c>
      <c r="U8" s="684"/>
      <c r="V8" s="180">
        <v>2002</v>
      </c>
      <c r="W8" s="684"/>
      <c r="X8" s="180">
        <v>2003</v>
      </c>
      <c r="Y8" s="684"/>
      <c r="Z8" s="180">
        <v>2004</v>
      </c>
      <c r="AA8" s="684"/>
      <c r="AB8" s="180">
        <v>2005</v>
      </c>
      <c r="AC8" s="684"/>
      <c r="AD8" s="180">
        <v>2006</v>
      </c>
      <c r="AE8" s="684"/>
      <c r="AF8" s="180">
        <v>2007</v>
      </c>
      <c r="AG8" s="684"/>
      <c r="AH8" s="496">
        <v>2008</v>
      </c>
      <c r="AI8" s="689"/>
      <c r="AJ8" s="496">
        <v>2009</v>
      </c>
      <c r="AK8" s="684"/>
      <c r="AL8" s="180">
        <v>2010</v>
      </c>
      <c r="AM8" s="684"/>
      <c r="AN8" s="496">
        <v>2011</v>
      </c>
      <c r="AO8" s="689"/>
      <c r="AP8" s="496">
        <v>2012</v>
      </c>
      <c r="AQ8" s="181"/>
      <c r="AR8" s="216"/>
      <c r="AS8" s="61" t="s">
        <v>171</v>
      </c>
      <c r="AT8" s="61" t="s">
        <v>172</v>
      </c>
      <c r="AU8" s="61" t="s">
        <v>173</v>
      </c>
      <c r="AV8" s="180">
        <v>1990</v>
      </c>
      <c r="AW8" s="181"/>
      <c r="AX8" s="180">
        <v>1995</v>
      </c>
      <c r="AY8" s="181"/>
      <c r="AZ8" s="180">
        <v>1996</v>
      </c>
      <c r="BA8" s="181"/>
      <c r="BB8" s="180">
        <v>1997</v>
      </c>
      <c r="BC8" s="181"/>
      <c r="BD8" s="180">
        <v>1998</v>
      </c>
      <c r="BE8" s="181"/>
      <c r="BF8" s="180">
        <v>1999</v>
      </c>
      <c r="BG8" s="181"/>
      <c r="BH8" s="180">
        <v>2000</v>
      </c>
      <c r="BI8" s="181"/>
      <c r="BJ8" s="180">
        <v>2001</v>
      </c>
      <c r="BK8" s="181"/>
      <c r="BL8" s="180">
        <v>2002</v>
      </c>
      <c r="BM8" s="181"/>
      <c r="BN8" s="180">
        <v>2003</v>
      </c>
      <c r="BO8" s="181"/>
      <c r="BP8" s="180">
        <v>2004</v>
      </c>
      <c r="BQ8" s="181"/>
      <c r="BR8" s="180">
        <v>2005</v>
      </c>
      <c r="BS8" s="181"/>
      <c r="BT8" s="180">
        <v>2006</v>
      </c>
      <c r="BU8" s="181"/>
      <c r="BV8" s="180">
        <v>2007</v>
      </c>
      <c r="BW8" s="181"/>
      <c r="BX8" s="180">
        <v>2008</v>
      </c>
      <c r="BY8" s="181"/>
      <c r="BZ8" s="180">
        <v>2009</v>
      </c>
      <c r="CA8" s="181"/>
      <c r="CB8" s="180">
        <v>2010</v>
      </c>
      <c r="CC8" s="181"/>
      <c r="CD8" s="180">
        <v>2011</v>
      </c>
      <c r="CE8" s="181"/>
      <c r="CF8" s="180">
        <v>2012</v>
      </c>
      <c r="CG8" s="181"/>
    </row>
    <row r="9" spans="1:86" s="83" customFormat="1" ht="24" customHeight="1" x14ac:dyDescent="0.2">
      <c r="A9" s="365"/>
      <c r="B9" s="367">
        <v>2700</v>
      </c>
      <c r="C9" s="600">
        <v>1</v>
      </c>
      <c r="D9" s="606" t="s">
        <v>115</v>
      </c>
      <c r="E9" s="600" t="s">
        <v>116</v>
      </c>
      <c r="F9" s="188"/>
      <c r="G9" s="690"/>
      <c r="H9" s="188"/>
      <c r="I9" s="690"/>
      <c r="J9" s="188"/>
      <c r="K9" s="690"/>
      <c r="L9" s="188"/>
      <c r="M9" s="690"/>
      <c r="N9" s="188"/>
      <c r="O9" s="690"/>
      <c r="P9" s="188"/>
      <c r="Q9" s="690"/>
      <c r="R9" s="188"/>
      <c r="S9" s="690"/>
      <c r="T9" s="188"/>
      <c r="U9" s="690"/>
      <c r="V9" s="188"/>
      <c r="W9" s="690"/>
      <c r="X9" s="188"/>
      <c r="Y9" s="690"/>
      <c r="Z9" s="188"/>
      <c r="AA9" s="690"/>
      <c r="AB9" s="188"/>
      <c r="AC9" s="690"/>
      <c r="AD9" s="188"/>
      <c r="AE9" s="690"/>
      <c r="AF9" s="188"/>
      <c r="AG9" s="690"/>
      <c r="AH9" s="188"/>
      <c r="AI9" s="690"/>
      <c r="AJ9" s="188"/>
      <c r="AK9" s="690"/>
      <c r="AL9" s="188"/>
      <c r="AM9" s="690"/>
      <c r="AN9" s="188"/>
      <c r="AO9" s="690"/>
      <c r="AP9" s="188"/>
      <c r="AQ9" s="455"/>
      <c r="AR9" s="221"/>
      <c r="AS9" s="271">
        <v>1</v>
      </c>
      <c r="AT9" s="287" t="s">
        <v>202</v>
      </c>
      <c r="AU9" s="193" t="s">
        <v>178</v>
      </c>
      <c r="AV9" s="294">
        <f>F9</f>
        <v>0</v>
      </c>
      <c r="AW9" s="294"/>
      <c r="AX9" s="294">
        <f>H9</f>
        <v>0</v>
      </c>
      <c r="AY9" s="294"/>
      <c r="AZ9" s="294">
        <f>J9</f>
        <v>0</v>
      </c>
      <c r="BA9" s="294"/>
      <c r="BB9" s="294">
        <f>L9</f>
        <v>0</v>
      </c>
      <c r="BC9" s="294"/>
      <c r="BD9" s="294">
        <f>N9</f>
        <v>0</v>
      </c>
      <c r="BE9" s="294"/>
      <c r="BF9" s="294">
        <f>P9</f>
        <v>0</v>
      </c>
      <c r="BG9" s="294"/>
      <c r="BH9" s="294">
        <f>R9</f>
        <v>0</v>
      </c>
      <c r="BI9" s="294"/>
      <c r="BJ9" s="294">
        <f>T9</f>
        <v>0</v>
      </c>
      <c r="BK9" s="294"/>
      <c r="BL9" s="294">
        <f>V9</f>
        <v>0</v>
      </c>
      <c r="BM9" s="294"/>
      <c r="BN9" s="294">
        <f>X9</f>
        <v>0</v>
      </c>
      <c r="BO9" s="294"/>
      <c r="BP9" s="294">
        <f>Z9</f>
        <v>0</v>
      </c>
      <c r="BQ9" s="294"/>
      <c r="BR9" s="294">
        <f>AB9</f>
        <v>0</v>
      </c>
      <c r="BS9" s="294"/>
      <c r="BT9" s="294">
        <f>AD9</f>
        <v>0</v>
      </c>
      <c r="BU9" s="294"/>
      <c r="BV9" s="294">
        <f>AF9</f>
        <v>0</v>
      </c>
      <c r="BW9" s="294"/>
      <c r="BX9" s="294">
        <f>AH9</f>
        <v>0</v>
      </c>
      <c r="BY9" s="294"/>
      <c r="BZ9" s="294">
        <f>AJ9</f>
        <v>0</v>
      </c>
      <c r="CA9" s="272"/>
      <c r="CB9" s="294">
        <f>AK9</f>
        <v>0</v>
      </c>
      <c r="CC9" s="294"/>
      <c r="CD9" s="294">
        <f>AM9</f>
        <v>0</v>
      </c>
      <c r="CE9" s="294"/>
      <c r="CF9" s="294">
        <f>AO9</f>
        <v>0</v>
      </c>
      <c r="CG9" s="272"/>
    </row>
    <row r="10" spans="1:86" ht="24.75" customHeight="1" x14ac:dyDescent="0.25">
      <c r="B10" s="368">
        <v>2830</v>
      </c>
      <c r="C10" s="600">
        <v>2</v>
      </c>
      <c r="D10" s="606" t="s">
        <v>117</v>
      </c>
      <c r="E10" s="600" t="s">
        <v>116</v>
      </c>
      <c r="F10" s="162"/>
      <c r="G10" s="143"/>
      <c r="H10" s="162"/>
      <c r="I10" s="143"/>
      <c r="J10" s="162"/>
      <c r="K10" s="143"/>
      <c r="L10" s="162"/>
      <c r="M10" s="143"/>
      <c r="N10" s="162">
        <v>3945</v>
      </c>
      <c r="O10" s="143" t="s">
        <v>362</v>
      </c>
      <c r="P10" s="162"/>
      <c r="Q10" s="143"/>
      <c r="R10" s="162"/>
      <c r="S10" s="143"/>
      <c r="T10" s="162">
        <v>108218</v>
      </c>
      <c r="U10" s="143"/>
      <c r="V10" s="162">
        <v>100492</v>
      </c>
      <c r="W10" s="143" t="s">
        <v>364</v>
      </c>
      <c r="X10" s="162"/>
      <c r="Y10" s="143"/>
      <c r="Z10" s="162"/>
      <c r="AA10" s="143"/>
      <c r="AB10" s="162"/>
      <c r="AC10" s="143"/>
      <c r="AD10" s="162"/>
      <c r="AE10" s="143"/>
      <c r="AF10" s="162"/>
      <c r="AG10" s="143"/>
      <c r="AH10" s="162"/>
      <c r="AI10" s="143"/>
      <c r="AJ10" s="162"/>
      <c r="AK10" s="143"/>
      <c r="AL10" s="162"/>
      <c r="AM10" s="143"/>
      <c r="AN10" s="162"/>
      <c r="AO10" s="143"/>
      <c r="AP10" s="162"/>
      <c r="AQ10" s="456"/>
      <c r="AR10" s="222"/>
      <c r="AS10" s="193">
        <v>10</v>
      </c>
      <c r="AT10" s="273" t="s">
        <v>211</v>
      </c>
      <c r="AU10" s="193" t="s">
        <v>178</v>
      </c>
      <c r="AV10" s="295">
        <f>F19</f>
        <v>0</v>
      </c>
      <c r="AW10" s="295"/>
      <c r="AX10" s="295">
        <f>H19</f>
        <v>0</v>
      </c>
      <c r="AY10" s="295"/>
      <c r="AZ10" s="295">
        <f>J19</f>
        <v>0</v>
      </c>
      <c r="BA10" s="295"/>
      <c r="BB10" s="295">
        <f>L19</f>
        <v>0</v>
      </c>
      <c r="BC10" s="295"/>
      <c r="BD10" s="295">
        <f>N19</f>
        <v>0</v>
      </c>
      <c r="BE10" s="295"/>
      <c r="BF10" s="295">
        <f>P19</f>
        <v>0</v>
      </c>
      <c r="BG10" s="295"/>
      <c r="BH10" s="295">
        <f>R19</f>
        <v>0</v>
      </c>
      <c r="BI10" s="295"/>
      <c r="BJ10" s="295">
        <f>T19</f>
        <v>0</v>
      </c>
      <c r="BK10" s="295"/>
      <c r="BL10" s="295">
        <f>V19</f>
        <v>0</v>
      </c>
      <c r="BM10" s="295"/>
      <c r="BN10" s="295">
        <f>X19</f>
        <v>0</v>
      </c>
      <c r="BO10" s="295"/>
      <c r="BP10" s="295">
        <f>Z19</f>
        <v>0</v>
      </c>
      <c r="BQ10" s="295"/>
      <c r="BR10" s="295">
        <f>AB19</f>
        <v>0</v>
      </c>
      <c r="BS10" s="295"/>
      <c r="BT10" s="295">
        <f>AD19</f>
        <v>0</v>
      </c>
      <c r="BU10" s="295"/>
      <c r="BV10" s="295">
        <f>AF19</f>
        <v>0</v>
      </c>
      <c r="BW10" s="295"/>
      <c r="BX10" s="295">
        <f>AH19</f>
        <v>0</v>
      </c>
      <c r="BY10" s="295"/>
      <c r="BZ10" s="295">
        <f>AJ19</f>
        <v>0</v>
      </c>
      <c r="CA10" s="275"/>
      <c r="CB10" s="295">
        <f>AK19</f>
        <v>0</v>
      </c>
      <c r="CC10" s="295"/>
      <c r="CD10" s="295">
        <f>AM19</f>
        <v>0</v>
      </c>
      <c r="CE10" s="295"/>
      <c r="CF10" s="295">
        <f>AO19</f>
        <v>0</v>
      </c>
      <c r="CG10" s="275"/>
    </row>
    <row r="11" spans="1:86" ht="18" customHeight="1" x14ac:dyDescent="0.25">
      <c r="B11" s="368">
        <v>1778</v>
      </c>
      <c r="C11" s="607">
        <v>3</v>
      </c>
      <c r="D11" s="608" t="s">
        <v>118</v>
      </c>
      <c r="E11" s="607" t="s">
        <v>116</v>
      </c>
      <c r="F11" s="128"/>
      <c r="G11" s="143"/>
      <c r="H11" s="128"/>
      <c r="I11" s="143"/>
      <c r="J11" s="128"/>
      <c r="K11" s="143"/>
      <c r="L11" s="128"/>
      <c r="M11" s="143"/>
      <c r="N11" s="128"/>
      <c r="O11" s="143"/>
      <c r="P11" s="128"/>
      <c r="Q11" s="143"/>
      <c r="R11" s="128"/>
      <c r="S11" s="143"/>
      <c r="T11" s="128"/>
      <c r="U11" s="143"/>
      <c r="V11" s="128"/>
      <c r="W11" s="143"/>
      <c r="X11" s="128"/>
      <c r="Y11" s="143"/>
      <c r="Z11" s="128"/>
      <c r="AA11" s="143"/>
      <c r="AB11" s="128"/>
      <c r="AC11" s="143"/>
      <c r="AD11" s="128"/>
      <c r="AE11" s="143"/>
      <c r="AF11" s="128"/>
      <c r="AG11" s="143"/>
      <c r="AH11" s="128"/>
      <c r="AI11" s="143"/>
      <c r="AJ11" s="128"/>
      <c r="AK11" s="143"/>
      <c r="AL11" s="128"/>
      <c r="AM11" s="143"/>
      <c r="AN11" s="128"/>
      <c r="AO11" s="143"/>
      <c r="AP11" s="128"/>
      <c r="AQ11" s="456"/>
      <c r="AR11" s="211"/>
      <c r="AS11" s="434" t="s">
        <v>225</v>
      </c>
      <c r="AT11" s="437" t="s">
        <v>234</v>
      </c>
      <c r="AU11" s="249"/>
      <c r="AV11" s="251" t="s">
        <v>161</v>
      </c>
      <c r="AW11" s="275"/>
      <c r="AX11" s="251" t="s">
        <v>161</v>
      </c>
      <c r="AY11" s="275"/>
      <c r="AZ11" s="327" t="str">
        <f>IF(AZ9=AX10,"ok","&lt;&gt;")</f>
        <v>ok</v>
      </c>
      <c r="BA11" s="327"/>
      <c r="BB11" s="327" t="str">
        <f t="shared" ref="BB11:BZ11" si="0">IF(BB9=AZ10,"ok","&lt;&gt;")</f>
        <v>ok</v>
      </c>
      <c r="BC11" s="327"/>
      <c r="BD11" s="327" t="str">
        <f t="shared" si="0"/>
        <v>ok</v>
      </c>
      <c r="BE11" s="327"/>
      <c r="BF11" s="327" t="str">
        <f t="shared" si="0"/>
        <v>ok</v>
      </c>
      <c r="BG11" s="327"/>
      <c r="BH11" s="327" t="str">
        <f t="shared" si="0"/>
        <v>ok</v>
      </c>
      <c r="BI11" s="327"/>
      <c r="BJ11" s="327" t="str">
        <f t="shared" si="0"/>
        <v>ok</v>
      </c>
      <c r="BK11" s="327"/>
      <c r="BL11" s="327" t="str">
        <f t="shared" si="0"/>
        <v>ok</v>
      </c>
      <c r="BM11" s="327"/>
      <c r="BN11" s="327" t="str">
        <f t="shared" si="0"/>
        <v>ok</v>
      </c>
      <c r="BO11" s="327"/>
      <c r="BP11" s="327" t="str">
        <f t="shared" si="0"/>
        <v>ok</v>
      </c>
      <c r="BQ11" s="327"/>
      <c r="BR11" s="327" t="str">
        <f t="shared" si="0"/>
        <v>ok</v>
      </c>
      <c r="BS11" s="327"/>
      <c r="BT11" s="327" t="str">
        <f t="shared" si="0"/>
        <v>ok</v>
      </c>
      <c r="BU11" s="327"/>
      <c r="BV11" s="327" t="str">
        <f t="shared" si="0"/>
        <v>ok</v>
      </c>
      <c r="BW11" s="327"/>
      <c r="BX11" s="327" t="str">
        <f t="shared" si="0"/>
        <v>ok</v>
      </c>
      <c r="BY11" s="327"/>
      <c r="BZ11" s="327" t="str">
        <f t="shared" si="0"/>
        <v>ok</v>
      </c>
      <c r="CA11" s="275"/>
      <c r="CB11" s="327" t="str">
        <f>IF(CB9=BZ10,"ok","&lt;&gt;")</f>
        <v>ok</v>
      </c>
      <c r="CC11" s="327"/>
      <c r="CD11" s="327" t="str">
        <f>IF(CD9=CB10,"ok","&lt;&gt;")</f>
        <v>ok</v>
      </c>
      <c r="CE11" s="327"/>
      <c r="CF11" s="327" t="str">
        <f>IF(CF9=CD10,"ok","&lt;&gt;")</f>
        <v>ok</v>
      </c>
      <c r="CG11" s="275"/>
    </row>
    <row r="12" spans="1:86" ht="23.25" customHeight="1" x14ac:dyDescent="0.25">
      <c r="B12" s="368">
        <v>1779</v>
      </c>
      <c r="C12" s="607">
        <v>4</v>
      </c>
      <c r="D12" s="608" t="s">
        <v>119</v>
      </c>
      <c r="E12" s="607" t="s">
        <v>116</v>
      </c>
      <c r="F12" s="128"/>
      <c r="G12" s="143"/>
      <c r="H12" s="128"/>
      <c r="I12" s="143"/>
      <c r="J12" s="128"/>
      <c r="K12" s="143"/>
      <c r="L12" s="128"/>
      <c r="M12" s="143"/>
      <c r="N12" s="128"/>
      <c r="O12" s="143"/>
      <c r="P12" s="128"/>
      <c r="Q12" s="143"/>
      <c r="R12" s="128"/>
      <c r="S12" s="143"/>
      <c r="T12" s="128"/>
      <c r="U12" s="143"/>
      <c r="V12" s="128"/>
      <c r="W12" s="143"/>
      <c r="X12" s="128"/>
      <c r="Y12" s="143"/>
      <c r="Z12" s="128"/>
      <c r="AA12" s="143"/>
      <c r="AB12" s="128"/>
      <c r="AC12" s="143"/>
      <c r="AD12" s="128"/>
      <c r="AE12" s="143"/>
      <c r="AF12" s="128"/>
      <c r="AG12" s="143"/>
      <c r="AH12" s="128"/>
      <c r="AI12" s="143"/>
      <c r="AJ12" s="128"/>
      <c r="AK12" s="143"/>
      <c r="AL12" s="128"/>
      <c r="AM12" s="143"/>
      <c r="AN12" s="128"/>
      <c r="AO12" s="143"/>
      <c r="AP12" s="128"/>
      <c r="AQ12" s="456"/>
      <c r="AR12" s="211"/>
      <c r="AS12" s="438">
        <v>11</v>
      </c>
      <c r="AT12" s="437" t="s">
        <v>236</v>
      </c>
      <c r="AU12" s="193" t="s">
        <v>178</v>
      </c>
      <c r="AV12" s="327">
        <f>F9+F10+F11-F12-F13</f>
        <v>0</v>
      </c>
      <c r="AW12" s="327"/>
      <c r="AX12" s="327">
        <f>H9+H10+H11-H12-H13</f>
        <v>0</v>
      </c>
      <c r="AY12" s="327"/>
      <c r="AZ12" s="327">
        <f>J9+J10+J11-J12-J13</f>
        <v>0</v>
      </c>
      <c r="BA12" s="327"/>
      <c r="BB12" s="327">
        <f>L9+L10+L11-L12-L13</f>
        <v>0</v>
      </c>
      <c r="BC12" s="327"/>
      <c r="BD12" s="327">
        <f>N9+N10+N11-N12-N13</f>
        <v>0</v>
      </c>
      <c r="BE12" s="327"/>
      <c r="BF12" s="327">
        <f>P9+P10+P11-P12-P13</f>
        <v>0</v>
      </c>
      <c r="BG12" s="327"/>
      <c r="BH12" s="327">
        <f>R9+R10+R11-R12-R13</f>
        <v>0</v>
      </c>
      <c r="BI12" s="327"/>
      <c r="BJ12" s="327">
        <f>T9+T10+T11-T12-T13</f>
        <v>0</v>
      </c>
      <c r="BK12" s="327"/>
      <c r="BL12" s="327">
        <f>V9+V10+V11-V12-V13</f>
        <v>100492</v>
      </c>
      <c r="BM12" s="327"/>
      <c r="BN12" s="327">
        <f>X9+X10+X11-X12-X13</f>
        <v>0</v>
      </c>
      <c r="BO12" s="327"/>
      <c r="BP12" s="327">
        <f>Z9+Z10+Z11-Z12-Z13</f>
        <v>0</v>
      </c>
      <c r="BQ12" s="327"/>
      <c r="BR12" s="327">
        <f>AB9+AB10+AB11-AB12-AB13</f>
        <v>0</v>
      </c>
      <c r="BS12" s="327"/>
      <c r="BT12" s="327">
        <f>AD9+AD10+AD11-AD12-AD13</f>
        <v>0</v>
      </c>
      <c r="BU12" s="327"/>
      <c r="BV12" s="327">
        <f>AF9+AF10+AF11-AF12-AF13</f>
        <v>0</v>
      </c>
      <c r="BW12" s="327"/>
      <c r="BX12" s="327">
        <f>AH9+AH10+AH11-AH12-AH13</f>
        <v>0</v>
      </c>
      <c r="BY12" s="327"/>
      <c r="BZ12" s="327">
        <f>AJ9+AJ10+AJ11-AJ12-AJ13</f>
        <v>0</v>
      </c>
      <c r="CA12" s="327"/>
      <c r="CB12" s="327">
        <f>AK9+AK10+AK11-AK12-AK13</f>
        <v>0</v>
      </c>
      <c r="CC12" s="327"/>
      <c r="CD12" s="327">
        <f>AM9+AM10+AM11-AM12-AM13</f>
        <v>0</v>
      </c>
      <c r="CE12" s="327"/>
      <c r="CF12" s="327">
        <f>AO9+AO10+AO11-AO12-AO13</f>
        <v>0</v>
      </c>
      <c r="CG12" s="327"/>
    </row>
    <row r="13" spans="1:86" ht="26.25" customHeight="1" x14ac:dyDescent="0.25">
      <c r="A13" s="358" t="s">
        <v>180</v>
      </c>
      <c r="B13" s="368">
        <v>1780</v>
      </c>
      <c r="C13" s="607">
        <v>5</v>
      </c>
      <c r="D13" s="609" t="s">
        <v>351</v>
      </c>
      <c r="E13" s="607" t="s">
        <v>116</v>
      </c>
      <c r="F13" s="189"/>
      <c r="G13" s="143"/>
      <c r="H13" s="189"/>
      <c r="I13" s="143"/>
      <c r="J13" s="189"/>
      <c r="K13" s="143"/>
      <c r="L13" s="189"/>
      <c r="M13" s="143"/>
      <c r="N13" s="189">
        <v>3945</v>
      </c>
      <c r="O13" s="143" t="s">
        <v>362</v>
      </c>
      <c r="P13" s="189"/>
      <c r="Q13" s="143"/>
      <c r="R13" s="189"/>
      <c r="S13" s="143"/>
      <c r="T13" s="189">
        <v>108218</v>
      </c>
      <c r="U13" s="143"/>
      <c r="V13" s="189"/>
      <c r="W13" s="143"/>
      <c r="X13" s="189"/>
      <c r="Y13" s="143"/>
      <c r="Z13" s="189"/>
      <c r="AA13" s="143"/>
      <c r="AB13" s="189"/>
      <c r="AC13" s="143"/>
      <c r="AD13" s="189"/>
      <c r="AE13" s="143"/>
      <c r="AF13" s="189"/>
      <c r="AG13" s="143"/>
      <c r="AH13" s="189"/>
      <c r="AI13" s="143"/>
      <c r="AJ13" s="189"/>
      <c r="AK13" s="143"/>
      <c r="AL13" s="189"/>
      <c r="AM13" s="143"/>
      <c r="AN13" s="189"/>
      <c r="AO13" s="143"/>
      <c r="AP13" s="189"/>
      <c r="AQ13" s="456"/>
      <c r="AR13" s="211"/>
      <c r="AS13" s="434" t="s">
        <v>225</v>
      </c>
      <c r="AT13" s="437" t="s">
        <v>235</v>
      </c>
      <c r="AU13" s="249"/>
      <c r="AV13" s="327" t="str">
        <f>IF(OR(ISBLANK(F9),ISBLANK(F10),ISBLANK(F11),ISBLANK(F12),ISBLANK(F13), ISBLANK(F19)),"N/A",IF(AV12=AV10,"ok","&lt;&gt;"))</f>
        <v>N/A</v>
      </c>
      <c r="AW13" s="327"/>
      <c r="AX13" s="327" t="str">
        <f>IF(OR(ISBLANK(H9),ISBLANK(H10),ISBLANK(H11),ISBLANK(H12),ISBLANK(H13), ISBLANK(H19)),"N/A",IF(AX12=AX10,"ok","&lt;&gt;"))</f>
        <v>N/A</v>
      </c>
      <c r="AY13" s="327"/>
      <c r="AZ13" s="327" t="str">
        <f>IF(OR(ISBLANK(J9),ISBLANK(J10),ISBLANK(J11),ISBLANK(J12),ISBLANK(J13), ISBLANK(J19)),"N/A",IF(AZ12=AZ10,"ok","&lt;&gt;"))</f>
        <v>N/A</v>
      </c>
      <c r="BA13" s="327"/>
      <c r="BB13" s="327" t="str">
        <f>IF(OR(ISBLANK(L9),ISBLANK(L10),ISBLANK(L11),ISBLANK(L12),ISBLANK(L13), ISBLANK(L19)),"N/A",IF(BB12=BB10,"ok","&lt;&gt;"))</f>
        <v>N/A</v>
      </c>
      <c r="BC13" s="327"/>
      <c r="BD13" s="327" t="str">
        <f>IF(OR(ISBLANK(N9),ISBLANK(N10),ISBLANK(N11),ISBLANK(N12),ISBLANK(N13), ISBLANK(N19)),"N/A",IF(BD12=BD10,"ok","&lt;&gt;"))</f>
        <v>N/A</v>
      </c>
      <c r="BE13" s="327"/>
      <c r="BF13" s="327" t="str">
        <f>IF(OR(ISBLANK(P9),ISBLANK(P10),ISBLANK(P11),ISBLANK(P12),ISBLANK(P13), ISBLANK(P19)),"N/A",IF(BF12=BF10,"ok","&lt;&gt;"))</f>
        <v>N/A</v>
      </c>
      <c r="BG13" s="327"/>
      <c r="BH13" s="327" t="str">
        <f>IF(OR(ISBLANK(R9),ISBLANK(R10),ISBLANK(R11),ISBLANK(R12),ISBLANK(R13), ISBLANK(R19)),"N/A",IF(BH12=BH10,"ok","&lt;&gt;"))</f>
        <v>N/A</v>
      </c>
      <c r="BI13" s="327"/>
      <c r="BJ13" s="327" t="str">
        <f>IF(OR(ISBLANK(T9),ISBLANK(T10),ISBLANK(T11),ISBLANK(T12),ISBLANK(T13), ISBLANK(T19)),"N/A",IF(BJ12=BJ10,"ok","&lt;&gt;"))</f>
        <v>N/A</v>
      </c>
      <c r="BK13" s="327"/>
      <c r="BL13" s="327" t="str">
        <f>IF(OR(ISBLANK(V9),ISBLANK(V10),ISBLANK(V11),ISBLANK(V12),ISBLANK(V13), ISBLANK(V19)),"N/A",IF(BL12=BL10,"ok","&lt;&gt;"))</f>
        <v>N/A</v>
      </c>
      <c r="BM13" s="327"/>
      <c r="BN13" s="327" t="str">
        <f>IF(OR(ISBLANK(X9),ISBLANK(X10),ISBLANK(X11),ISBLANK(X12),ISBLANK(X13), ISBLANK(X19)),"N/A",IF(BN12=BN10,"ok","&lt;&gt;"))</f>
        <v>N/A</v>
      </c>
      <c r="BO13" s="327"/>
      <c r="BP13" s="327" t="str">
        <f>IF(OR(ISBLANK(Z9),ISBLANK(Z10),ISBLANK(Z11),ISBLANK(Z12),ISBLANK(Z13), ISBLANK(Z19)),"N/A",IF(BP12=BP10,"ok","&lt;&gt;"))</f>
        <v>N/A</v>
      </c>
      <c r="BQ13" s="327"/>
      <c r="BR13" s="327" t="str">
        <f>IF(OR(ISBLANK(AB9),ISBLANK(AB10),ISBLANK(AB11),ISBLANK(AB12),ISBLANK(AB13), ISBLANK(AB19)),"N/A",IF(BR12=BR10,"ok","&lt;&gt;"))</f>
        <v>N/A</v>
      </c>
      <c r="BS13" s="327"/>
      <c r="BT13" s="327" t="str">
        <f>IF(OR(ISBLANK(AD9),ISBLANK(AD10),ISBLANK(AD11),ISBLANK(AD12),ISBLANK(AD13), ISBLANK(AD19)),"N/A",IF(BT12=BT10,"ok","&lt;&gt;"))</f>
        <v>N/A</v>
      </c>
      <c r="BU13" s="327"/>
      <c r="BV13" s="327" t="str">
        <f>IF(OR(ISBLANK(AF9),ISBLANK(AF10),ISBLANK(AF11),ISBLANK(AF12),ISBLANK(AF13), ISBLANK(AF19)),"N/A",IF(BV12=BV10,"ok","&lt;&gt;"))</f>
        <v>N/A</v>
      </c>
      <c r="BW13" s="327"/>
      <c r="BX13" s="327" t="str">
        <f>IF(OR(ISBLANK(AH9),ISBLANK(AH10),ISBLANK(AH11),ISBLANK(AH12),ISBLANK(AH13), ISBLANK(AH19)),"N/A",IF(BX12=BX10,"ok","&lt;&gt;"))</f>
        <v>N/A</v>
      </c>
      <c r="BY13" s="327"/>
      <c r="BZ13" s="327" t="str">
        <f>IF(OR(ISBLANK(AJ9),ISBLANK(AJ10),ISBLANK(AJ11),ISBLANK(AJ12),ISBLANK(AJ13), ISBLANK(AJ19)),"N/A",IF(BZ12=BZ10,"ok","&lt;&gt;"))</f>
        <v>N/A</v>
      </c>
      <c r="CA13" s="327"/>
      <c r="CB13" s="327" t="str">
        <f>IF(OR(ISBLANK(AK9),ISBLANK(AK10),ISBLANK(AK11),ISBLANK(AK12),ISBLANK(AK13), ISBLANK(AK19)),"N/A",IF(CB12=CB10,"ok","&lt;&gt;"))</f>
        <v>N/A</v>
      </c>
      <c r="CC13" s="327"/>
      <c r="CD13" s="327" t="str">
        <f>IF(OR(ISBLANK(AM9),ISBLANK(AM10),ISBLANK(AM11),ISBLANK(AM12),ISBLANK(AM13), ISBLANK(AM19)),"N/A",IF(CD12=CD10,"ok","&lt;&gt;"))</f>
        <v>N/A</v>
      </c>
      <c r="CE13" s="327"/>
      <c r="CF13" s="327" t="str">
        <f>IF(OR(ISBLANK(AO9),ISBLANK(AO10),ISBLANK(AO11),ISBLANK(AO12),ISBLANK(AO13), ISBLANK(AO19)),"N/A",IF(CF12=CF10,"ok","&lt;&gt;"))</f>
        <v>N/A</v>
      </c>
      <c r="CG13" s="327"/>
    </row>
    <row r="14" spans="1:86" s="1" customFormat="1" ht="21" customHeight="1" x14ac:dyDescent="0.25">
      <c r="A14" s="358"/>
      <c r="B14" s="369">
        <v>2573</v>
      </c>
      <c r="C14" s="607">
        <v>6</v>
      </c>
      <c r="D14" s="608" t="s">
        <v>120</v>
      </c>
      <c r="E14" s="607" t="s">
        <v>116</v>
      </c>
      <c r="F14" s="128"/>
      <c r="G14" s="143"/>
      <c r="H14" s="128"/>
      <c r="I14" s="143"/>
      <c r="J14" s="128"/>
      <c r="K14" s="143"/>
      <c r="L14" s="128"/>
      <c r="M14" s="143"/>
      <c r="N14" s="128"/>
      <c r="O14" s="143"/>
      <c r="P14" s="128"/>
      <c r="Q14" s="143"/>
      <c r="R14" s="128"/>
      <c r="S14" s="143"/>
      <c r="T14" s="128"/>
      <c r="U14" s="143"/>
      <c r="V14" s="128"/>
      <c r="W14" s="143"/>
      <c r="X14" s="128"/>
      <c r="Y14" s="143"/>
      <c r="Z14" s="128"/>
      <c r="AA14" s="143"/>
      <c r="AB14" s="128"/>
      <c r="AC14" s="143"/>
      <c r="AD14" s="128"/>
      <c r="AE14" s="143"/>
      <c r="AF14" s="128"/>
      <c r="AG14" s="143"/>
      <c r="AH14" s="128"/>
      <c r="AI14" s="143"/>
      <c r="AJ14" s="128"/>
      <c r="AK14" s="143"/>
      <c r="AL14" s="128"/>
      <c r="AM14" s="143"/>
      <c r="AN14" s="128"/>
      <c r="AO14" s="143"/>
      <c r="AP14" s="128"/>
      <c r="AQ14" s="456"/>
      <c r="AR14" s="211"/>
      <c r="AS14" s="249">
        <v>5</v>
      </c>
      <c r="AT14" s="276" t="s">
        <v>168</v>
      </c>
      <c r="AU14" s="193" t="s">
        <v>178</v>
      </c>
      <c r="AV14" s="371">
        <f>F13</f>
        <v>0</v>
      </c>
      <c r="AW14" s="371"/>
      <c r="AX14" s="371">
        <f>H13</f>
        <v>0</v>
      </c>
      <c r="AY14" s="371"/>
      <c r="AZ14" s="371">
        <f>J13</f>
        <v>0</v>
      </c>
      <c r="BA14" s="371"/>
      <c r="BB14" s="371">
        <f>L13</f>
        <v>0</v>
      </c>
      <c r="BC14" s="371"/>
      <c r="BD14" s="371">
        <f>N13</f>
        <v>3945</v>
      </c>
      <c r="BE14" s="371"/>
      <c r="BF14" s="371">
        <f>P13</f>
        <v>0</v>
      </c>
      <c r="BG14" s="371"/>
      <c r="BH14" s="371">
        <f>R13</f>
        <v>0</v>
      </c>
      <c r="BI14" s="371"/>
      <c r="BJ14" s="371">
        <f>T13</f>
        <v>108218</v>
      </c>
      <c r="BK14" s="371"/>
      <c r="BL14" s="371">
        <f>V13</f>
        <v>0</v>
      </c>
      <c r="BM14" s="371"/>
      <c r="BN14" s="371">
        <f>X13</f>
        <v>0</v>
      </c>
      <c r="BO14" s="371"/>
      <c r="BP14" s="371">
        <f>Z13</f>
        <v>0</v>
      </c>
      <c r="BQ14" s="371"/>
      <c r="BR14" s="371">
        <f>AB13</f>
        <v>0</v>
      </c>
      <c r="BS14" s="371"/>
      <c r="BT14" s="371">
        <f>AD13</f>
        <v>0</v>
      </c>
      <c r="BU14" s="371"/>
      <c r="BV14" s="371">
        <f>AF13</f>
        <v>0</v>
      </c>
      <c r="BW14" s="371"/>
      <c r="BX14" s="371">
        <f>AH13</f>
        <v>0</v>
      </c>
      <c r="BY14" s="371"/>
      <c r="BZ14" s="371">
        <f>AJ13</f>
        <v>0</v>
      </c>
      <c r="CA14" s="371"/>
      <c r="CB14" s="371">
        <f>AK13</f>
        <v>0</v>
      </c>
      <c r="CC14" s="371"/>
      <c r="CD14" s="371">
        <f>AM13</f>
        <v>0</v>
      </c>
      <c r="CE14" s="371"/>
      <c r="CF14" s="371">
        <f>AO13</f>
        <v>0</v>
      </c>
      <c r="CG14" s="371"/>
    </row>
    <row r="15" spans="1:86" ht="16.5" customHeight="1" x14ac:dyDescent="0.25">
      <c r="B15" s="368">
        <v>2574</v>
      </c>
      <c r="C15" s="607">
        <v>7</v>
      </c>
      <c r="D15" s="610" t="s">
        <v>121</v>
      </c>
      <c r="E15" s="607" t="s">
        <v>116</v>
      </c>
      <c r="F15" s="128"/>
      <c r="G15" s="143"/>
      <c r="H15" s="128"/>
      <c r="I15" s="143"/>
      <c r="J15" s="128"/>
      <c r="K15" s="143"/>
      <c r="L15" s="128"/>
      <c r="M15" s="143"/>
      <c r="N15" s="128"/>
      <c r="O15" s="143"/>
      <c r="P15" s="128"/>
      <c r="Q15" s="143"/>
      <c r="R15" s="128"/>
      <c r="S15" s="143"/>
      <c r="T15" s="128"/>
      <c r="U15" s="143"/>
      <c r="V15" s="128"/>
      <c r="W15" s="143"/>
      <c r="X15" s="128"/>
      <c r="Y15" s="143"/>
      <c r="Z15" s="128"/>
      <c r="AA15" s="143"/>
      <c r="AB15" s="128"/>
      <c r="AC15" s="143"/>
      <c r="AD15" s="128"/>
      <c r="AE15" s="143"/>
      <c r="AF15" s="128"/>
      <c r="AG15" s="143"/>
      <c r="AH15" s="128"/>
      <c r="AI15" s="143"/>
      <c r="AJ15" s="128"/>
      <c r="AK15" s="143"/>
      <c r="AL15" s="128"/>
      <c r="AM15" s="143"/>
      <c r="AN15" s="128"/>
      <c r="AO15" s="143"/>
      <c r="AP15" s="128"/>
      <c r="AQ15" s="456"/>
      <c r="AR15" s="211"/>
      <c r="AS15" s="438">
        <v>12</v>
      </c>
      <c r="AT15" s="437" t="s">
        <v>237</v>
      </c>
      <c r="AU15" s="193" t="s">
        <v>178</v>
      </c>
      <c r="AV15" s="327">
        <f>F14+F15+F17+F18</f>
        <v>0</v>
      </c>
      <c r="AW15" s="327"/>
      <c r="AX15" s="327">
        <f>H14+H15+H17+H18</f>
        <v>0</v>
      </c>
      <c r="AY15" s="327"/>
      <c r="AZ15" s="327">
        <f>J14+J15+J17+J18</f>
        <v>0</v>
      </c>
      <c r="BA15" s="327"/>
      <c r="BB15" s="327">
        <f>L14+L15+L17+L18</f>
        <v>0</v>
      </c>
      <c r="BC15" s="327"/>
      <c r="BD15" s="327">
        <f>N14+N15+N17+N18</f>
        <v>0</v>
      </c>
      <c r="BE15" s="327"/>
      <c r="BF15" s="327">
        <f>P14+P15+P17+P18</f>
        <v>0</v>
      </c>
      <c r="BG15" s="327"/>
      <c r="BH15" s="327">
        <f>R14+R15+R17+R18</f>
        <v>0</v>
      </c>
      <c r="BI15" s="327"/>
      <c r="BJ15" s="327">
        <f>T14+T15+T17+T18</f>
        <v>0</v>
      </c>
      <c r="BK15" s="327"/>
      <c r="BL15" s="327">
        <f>V14+V15+V17+V18</f>
        <v>0</v>
      </c>
      <c r="BM15" s="327"/>
      <c r="BN15" s="327">
        <f>X14+X15+X17+X18</f>
        <v>0</v>
      </c>
      <c r="BO15" s="327"/>
      <c r="BP15" s="327">
        <f>Z14+Z15+Z17+Z18</f>
        <v>0</v>
      </c>
      <c r="BQ15" s="327"/>
      <c r="BR15" s="327">
        <f>AB14+AB15+AB17+AB18</f>
        <v>0</v>
      </c>
      <c r="BS15" s="327"/>
      <c r="BT15" s="327">
        <f>AD14+AD15+AD17+AD18</f>
        <v>0</v>
      </c>
      <c r="BU15" s="327"/>
      <c r="BV15" s="327">
        <f>AF14+AF15+AF17+AF18</f>
        <v>0</v>
      </c>
      <c r="BW15" s="327"/>
      <c r="BX15" s="327">
        <f>AH14+AH15+AH17+AH18</f>
        <v>0</v>
      </c>
      <c r="BY15" s="327"/>
      <c r="BZ15" s="327">
        <f>AJ14+AJ15+AJ17+AJ18</f>
        <v>0</v>
      </c>
      <c r="CA15" s="327"/>
      <c r="CB15" s="327">
        <f>AK14+AK15+AK17+AK18</f>
        <v>0</v>
      </c>
      <c r="CC15" s="327"/>
      <c r="CD15" s="327">
        <f>AM14+AM15+AM17+AM18</f>
        <v>0</v>
      </c>
      <c r="CE15" s="327"/>
      <c r="CF15" s="327">
        <f>AO14+AO15+AO17+AO18</f>
        <v>0</v>
      </c>
      <c r="CG15" s="275"/>
    </row>
    <row r="16" spans="1:86" ht="17.25" customHeight="1" x14ac:dyDescent="0.25">
      <c r="B16" s="368">
        <v>2572</v>
      </c>
      <c r="C16" s="607">
        <v>8</v>
      </c>
      <c r="D16" s="610" t="s">
        <v>348</v>
      </c>
      <c r="E16" s="607" t="s">
        <v>116</v>
      </c>
      <c r="F16" s="128"/>
      <c r="G16" s="143"/>
      <c r="H16" s="128"/>
      <c r="I16" s="143"/>
      <c r="J16" s="128"/>
      <c r="K16" s="143"/>
      <c r="L16" s="128"/>
      <c r="M16" s="143"/>
      <c r="N16" s="128"/>
      <c r="O16" s="143"/>
      <c r="P16" s="128"/>
      <c r="Q16" s="143"/>
      <c r="R16" s="128"/>
      <c r="S16" s="143"/>
      <c r="T16" s="128"/>
      <c r="U16" s="143"/>
      <c r="V16" s="128"/>
      <c r="W16" s="143"/>
      <c r="X16" s="128"/>
      <c r="Y16" s="143"/>
      <c r="Z16" s="128"/>
      <c r="AA16" s="143"/>
      <c r="AB16" s="128"/>
      <c r="AC16" s="143"/>
      <c r="AD16" s="128"/>
      <c r="AE16" s="143"/>
      <c r="AF16" s="128"/>
      <c r="AG16" s="143"/>
      <c r="AH16" s="128"/>
      <c r="AI16" s="143"/>
      <c r="AJ16" s="128"/>
      <c r="AK16" s="143"/>
      <c r="AL16" s="128"/>
      <c r="AM16" s="143"/>
      <c r="AN16" s="128"/>
      <c r="AO16" s="143"/>
      <c r="AP16" s="128"/>
      <c r="AQ16" s="456"/>
      <c r="AR16" s="211"/>
      <c r="AS16" s="434" t="s">
        <v>225</v>
      </c>
      <c r="AT16" s="437" t="s">
        <v>238</v>
      </c>
      <c r="AU16" s="249"/>
      <c r="AV16" s="327" t="str">
        <f>IF(OR(ISBLANK(F13),ISBLANK(F14),ISBLANK(F15),ISBLANK(F17),ISBLANK(F18)),"N/A",IF(AV15&lt;=AV14,"ok","&lt;&gt;"))</f>
        <v>N/A</v>
      </c>
      <c r="AW16" s="327"/>
      <c r="AX16" s="327" t="str">
        <f>IF(OR(ISBLANK(H13),ISBLANK(H14),ISBLANK(H15),ISBLANK(H17),ISBLANK(H18)),"N/A",IF(AX15&lt;=AX14,"ok","&lt;&gt;"))</f>
        <v>N/A</v>
      </c>
      <c r="AY16" s="327"/>
      <c r="AZ16" s="327" t="str">
        <f>IF(OR(ISBLANK(J13),ISBLANK(J14),ISBLANK(J15),ISBLANK(J17),ISBLANK(J18)),"N/A",IF(AZ15&lt;=AZ14,"ok","&lt;&gt;"))</f>
        <v>N/A</v>
      </c>
      <c r="BA16" s="327"/>
      <c r="BB16" s="327" t="str">
        <f>IF(OR(ISBLANK(L13),ISBLANK(L14),ISBLANK(L15),ISBLANK(L17),ISBLANK(L18)),"N/A",IF(BB15&lt;=BB14,"ok","&lt;&gt;"))</f>
        <v>N/A</v>
      </c>
      <c r="BC16" s="327"/>
      <c r="BD16" s="327" t="str">
        <f>IF(OR(ISBLANK(N13),ISBLANK(N14),ISBLANK(N15),ISBLANK(N17),ISBLANK(N18)),"N/A",IF(BD15&lt;=BD14,"ok","&lt;&gt;"))</f>
        <v>N/A</v>
      </c>
      <c r="BE16" s="327"/>
      <c r="BF16" s="327" t="str">
        <f>IF(OR(ISBLANK(P13),ISBLANK(P14),ISBLANK(P15),ISBLANK(P17),ISBLANK(P18)),"N/A",IF(BF15&lt;=BF14,"ok","&lt;&gt;"))</f>
        <v>N/A</v>
      </c>
      <c r="BG16" s="327"/>
      <c r="BH16" s="327" t="str">
        <f>IF(OR(ISBLANK(R13),ISBLANK(R14),ISBLANK(R15),ISBLANK(R17),ISBLANK(R18)),"N/A",IF(BH15&lt;=BH14,"ok","&lt;&gt;"))</f>
        <v>N/A</v>
      </c>
      <c r="BI16" s="327"/>
      <c r="BJ16" s="327" t="str">
        <f>IF(OR(ISBLANK(T13),ISBLANK(T14),ISBLANK(T15),ISBLANK(T17),ISBLANK(T18)),"N/A",IF(BJ15&lt;=BJ14,"ok","&lt;&gt;"))</f>
        <v>N/A</v>
      </c>
      <c r="BK16" s="327"/>
      <c r="BL16" s="327" t="str">
        <f>IF(OR(ISBLANK(V13),ISBLANK(V14),ISBLANK(V15),ISBLANK(V17),ISBLANK(V18)),"N/A",IF(BL15&lt;=BL14,"ok","&lt;&gt;"))</f>
        <v>N/A</v>
      </c>
      <c r="BM16" s="327"/>
      <c r="BN16" s="327" t="str">
        <f>IF(OR(ISBLANK(X13),ISBLANK(X14),ISBLANK(X15),ISBLANK(X17),ISBLANK(X18)),"N/A",IF(BN15&lt;=BN14,"ok","&lt;&gt;"))</f>
        <v>N/A</v>
      </c>
      <c r="BO16" s="327"/>
      <c r="BP16" s="327" t="str">
        <f>IF(OR(ISBLANK(Z13),ISBLANK(Z14),ISBLANK(Z15),ISBLANK(Z17),ISBLANK(Z18)),"N/A",IF(BP15&lt;=BP14,"ok","&lt;&gt;"))</f>
        <v>N/A</v>
      </c>
      <c r="BQ16" s="327"/>
      <c r="BR16" s="327" t="str">
        <f>IF(OR(ISBLANK(AB13),ISBLANK(AB14),ISBLANK(AB15),ISBLANK(AB17),ISBLANK(AB18)),"N/A",IF(BR15&lt;=BR14,"ok","&lt;&gt;"))</f>
        <v>N/A</v>
      </c>
      <c r="BS16" s="327"/>
      <c r="BT16" s="327" t="str">
        <f>IF(OR(ISBLANK(AD13),ISBLANK(AD14),ISBLANK(AD15),ISBLANK(AD17),ISBLANK(AD18)),"N/A",IF(BT15&lt;=BT14,"ok","&lt;&gt;"))</f>
        <v>N/A</v>
      </c>
      <c r="BU16" s="327"/>
      <c r="BV16" s="327" t="str">
        <f>IF(OR(ISBLANK(AF13),ISBLANK(AF14),ISBLANK(AF15),ISBLANK(AF17),ISBLANK(AF18)),"N/A",IF(BV15&lt;=BV14,"ok","&lt;&gt;"))</f>
        <v>N/A</v>
      </c>
      <c r="BW16" s="327"/>
      <c r="BX16" s="327" t="str">
        <f>IF(OR(ISBLANK(AH13),ISBLANK(AH14),ISBLANK(AH15),ISBLANK(AH17),ISBLANK(AH18)),"N/A",IF(BX15&lt;=BX14,"ok","&lt;&gt;"))</f>
        <v>N/A</v>
      </c>
      <c r="BY16" s="327"/>
      <c r="BZ16" s="327" t="str">
        <f>IF(OR(ISBLANK(AJ13),ISBLANK(AJ14),ISBLANK(AJ15),ISBLANK(AJ17),ISBLANK(AJ18)),"N/A",IF(BZ15&lt;=BZ14,"ok","&lt;&gt;"))</f>
        <v>N/A</v>
      </c>
      <c r="CA16" s="327"/>
      <c r="CB16" s="327" t="str">
        <f>IF(OR(ISBLANK(AK13),ISBLANK(AK14),ISBLANK(AK15),ISBLANK(AK17),ISBLANK(AK18)),"N/A",IF(CB15&lt;=CB14,"ok","&lt;&gt;"))</f>
        <v>N/A</v>
      </c>
      <c r="CC16" s="327"/>
      <c r="CD16" s="327" t="str">
        <f>IF(OR(ISBLANK(AM13),ISBLANK(AM14),ISBLANK(AM15),ISBLANK(AM17),ISBLANK(AM18)),"N/A",IF(CD15&lt;=CD14,"ok","&lt;&gt;"))</f>
        <v>N/A</v>
      </c>
      <c r="CE16" s="327"/>
      <c r="CF16" s="327" t="str">
        <f>IF(OR(ISBLANK(AO13),ISBLANK(AO14),ISBLANK(AO15),ISBLANK(AO17),ISBLANK(AO18)),"N/A",IF(CF15&lt;=CF14,"ok","&lt;&gt;"))</f>
        <v>N/A</v>
      </c>
      <c r="CG16" s="327"/>
    </row>
    <row r="17" spans="1:99" ht="17.25" customHeight="1" x14ac:dyDescent="0.25">
      <c r="B17" s="368">
        <v>1841</v>
      </c>
      <c r="C17" s="607">
        <v>9</v>
      </c>
      <c r="D17" s="610" t="s">
        <v>122</v>
      </c>
      <c r="E17" s="607" t="s">
        <v>116</v>
      </c>
      <c r="F17" s="128"/>
      <c r="G17" s="143"/>
      <c r="H17" s="128"/>
      <c r="I17" s="143"/>
      <c r="J17" s="128"/>
      <c r="K17" s="143"/>
      <c r="L17" s="128"/>
      <c r="M17" s="143"/>
      <c r="N17" s="128"/>
      <c r="O17" s="143"/>
      <c r="P17" s="128"/>
      <c r="Q17" s="143"/>
      <c r="R17" s="128"/>
      <c r="S17" s="143"/>
      <c r="T17" s="128"/>
      <c r="U17" s="143"/>
      <c r="V17" s="128"/>
      <c r="W17" s="143"/>
      <c r="X17" s="128"/>
      <c r="Y17" s="143"/>
      <c r="Z17" s="128"/>
      <c r="AA17" s="143"/>
      <c r="AB17" s="128"/>
      <c r="AC17" s="143"/>
      <c r="AD17" s="128"/>
      <c r="AE17" s="143"/>
      <c r="AF17" s="128"/>
      <c r="AG17" s="143"/>
      <c r="AH17" s="128"/>
      <c r="AI17" s="143"/>
      <c r="AJ17" s="128"/>
      <c r="AK17" s="143"/>
      <c r="AL17" s="128"/>
      <c r="AM17" s="143"/>
      <c r="AN17" s="128"/>
      <c r="AO17" s="143"/>
      <c r="AP17" s="128"/>
      <c r="AQ17" s="456"/>
      <c r="AR17" s="211"/>
      <c r="AS17" s="440" t="s">
        <v>162</v>
      </c>
      <c r="AT17" s="273" t="s">
        <v>210</v>
      </c>
      <c r="AU17" s="249" t="s">
        <v>233</v>
      </c>
      <c r="AV17" s="294">
        <f>'R1'!F16</f>
        <v>0</v>
      </c>
      <c r="AW17" s="294"/>
      <c r="AX17" s="294">
        <f>'R1'!H16</f>
        <v>0</v>
      </c>
      <c r="AY17" s="294"/>
      <c r="AZ17" s="294">
        <f>'R1'!J16</f>
        <v>1400</v>
      </c>
      <c r="BA17" s="294"/>
      <c r="BB17" s="294">
        <f>'R1'!L16</f>
        <v>0</v>
      </c>
      <c r="BC17" s="294"/>
      <c r="BD17" s="294">
        <f>'R1'!N16</f>
        <v>0</v>
      </c>
      <c r="BE17" s="294"/>
      <c r="BF17" s="294">
        <f>'R1'!P16</f>
        <v>0</v>
      </c>
      <c r="BG17" s="294"/>
      <c r="BH17" s="294">
        <f>'R1'!R16</f>
        <v>0</v>
      </c>
      <c r="BI17" s="294"/>
      <c r="BJ17" s="294">
        <f>'R1'!T16</f>
        <v>1600</v>
      </c>
      <c r="BK17" s="294"/>
      <c r="BL17" s="294">
        <f>'R1'!V16</f>
        <v>0</v>
      </c>
      <c r="BM17" s="294"/>
      <c r="BN17" s="294">
        <f>'R1'!X16</f>
        <v>0</v>
      </c>
      <c r="BO17" s="294"/>
      <c r="BP17" s="294">
        <f>'R1'!Z16</f>
        <v>0</v>
      </c>
      <c r="BQ17" s="294"/>
      <c r="BR17" s="294">
        <f>'R1'!AB16</f>
        <v>0</v>
      </c>
      <c r="BS17" s="294"/>
      <c r="BT17" s="294">
        <f>'R1'!AD16</f>
        <v>0</v>
      </c>
      <c r="BU17" s="294"/>
      <c r="BV17" s="294">
        <f>'R1'!AF16</f>
        <v>0</v>
      </c>
      <c r="BW17" s="294"/>
      <c r="BX17" s="294">
        <f>'R1'!AH16</f>
        <v>0</v>
      </c>
      <c r="BY17" s="294"/>
      <c r="BZ17" s="294">
        <f>'R1'!AJ16</f>
        <v>0</v>
      </c>
      <c r="CA17" s="294"/>
      <c r="CB17" s="294">
        <f>'R1'!AL16</f>
        <v>0</v>
      </c>
      <c r="CC17" s="294"/>
      <c r="CD17" s="294">
        <f>'R1'!AN16</f>
        <v>0</v>
      </c>
      <c r="CE17" s="294"/>
      <c r="CF17" s="294">
        <f>'R1'!AP16</f>
        <v>1940</v>
      </c>
      <c r="CG17" s="277"/>
    </row>
    <row r="18" spans="1:99" ht="17.25" customHeight="1" x14ac:dyDescent="0.25">
      <c r="B18" s="368">
        <v>2575</v>
      </c>
      <c r="C18" s="611">
        <v>10</v>
      </c>
      <c r="D18" s="612" t="s">
        <v>123</v>
      </c>
      <c r="E18" s="611" t="s">
        <v>116</v>
      </c>
      <c r="F18" s="188"/>
      <c r="G18" s="192"/>
      <c r="H18" s="188"/>
      <c r="I18" s="192"/>
      <c r="J18" s="188"/>
      <c r="K18" s="192"/>
      <c r="L18" s="188"/>
      <c r="M18" s="192"/>
      <c r="N18" s="188"/>
      <c r="O18" s="192"/>
      <c r="P18" s="188"/>
      <c r="Q18" s="192"/>
      <c r="R18" s="188"/>
      <c r="S18" s="192"/>
      <c r="T18" s="188"/>
      <c r="U18" s="192"/>
      <c r="V18" s="188"/>
      <c r="W18" s="192"/>
      <c r="X18" s="188"/>
      <c r="Y18" s="192"/>
      <c r="Z18" s="188"/>
      <c r="AA18" s="192"/>
      <c r="AB18" s="188"/>
      <c r="AC18" s="192"/>
      <c r="AD18" s="188"/>
      <c r="AE18" s="192"/>
      <c r="AF18" s="188"/>
      <c r="AG18" s="192"/>
      <c r="AH18" s="188"/>
      <c r="AI18" s="192"/>
      <c r="AJ18" s="188"/>
      <c r="AK18" s="192"/>
      <c r="AL18" s="188"/>
      <c r="AM18" s="192"/>
      <c r="AN18" s="188"/>
      <c r="AO18" s="192"/>
      <c r="AP18" s="188"/>
      <c r="AQ18" s="457"/>
      <c r="AR18" s="211"/>
      <c r="AS18" s="280">
        <v>2</v>
      </c>
      <c r="AT18" s="273" t="s">
        <v>167</v>
      </c>
      <c r="AU18" s="193" t="s">
        <v>178</v>
      </c>
      <c r="AV18" s="295">
        <f>F10</f>
        <v>0</v>
      </c>
      <c r="AW18" s="295"/>
      <c r="AX18" s="295">
        <f>H10</f>
        <v>0</v>
      </c>
      <c r="AY18" s="295"/>
      <c r="AZ18" s="295">
        <f>J10</f>
        <v>0</v>
      </c>
      <c r="BA18" s="295"/>
      <c r="BB18" s="295">
        <f>L10</f>
        <v>0</v>
      </c>
      <c r="BC18" s="295"/>
      <c r="BD18" s="295">
        <f>N10</f>
        <v>3945</v>
      </c>
      <c r="BE18" s="295"/>
      <c r="BF18" s="295">
        <f>P10</f>
        <v>0</v>
      </c>
      <c r="BG18" s="295"/>
      <c r="BH18" s="295">
        <f>R10</f>
        <v>0</v>
      </c>
      <c r="BI18" s="295"/>
      <c r="BJ18" s="295">
        <f>T10</f>
        <v>108218</v>
      </c>
      <c r="BK18" s="295"/>
      <c r="BL18" s="295">
        <f>V10</f>
        <v>100492</v>
      </c>
      <c r="BM18" s="295"/>
      <c r="BN18" s="295">
        <f>X10</f>
        <v>0</v>
      </c>
      <c r="BO18" s="295"/>
      <c r="BP18" s="295">
        <f>Z10</f>
        <v>0</v>
      </c>
      <c r="BQ18" s="295"/>
      <c r="BR18" s="295">
        <f>AB10</f>
        <v>0</v>
      </c>
      <c r="BS18" s="295"/>
      <c r="BT18" s="295">
        <f>AD10</f>
        <v>0</v>
      </c>
      <c r="BU18" s="295"/>
      <c r="BV18" s="295">
        <f>AF10</f>
        <v>0</v>
      </c>
      <c r="BW18" s="295"/>
      <c r="BX18" s="295">
        <f>AH10</f>
        <v>0</v>
      </c>
      <c r="BY18" s="295"/>
      <c r="BZ18" s="295">
        <f>AJ10</f>
        <v>0</v>
      </c>
      <c r="CA18" s="275"/>
      <c r="CB18" s="295">
        <f>AK10</f>
        <v>0</v>
      </c>
      <c r="CC18" s="295"/>
      <c r="CD18" s="295">
        <f>AM10</f>
        <v>0</v>
      </c>
      <c r="CE18" s="295"/>
      <c r="CF18" s="295">
        <f>AO10</f>
        <v>0</v>
      </c>
      <c r="CG18" s="275"/>
    </row>
    <row r="19" spans="1:99" ht="18" customHeight="1" x14ac:dyDescent="0.25">
      <c r="B19" s="368">
        <v>2701</v>
      </c>
      <c r="C19" s="613">
        <v>11</v>
      </c>
      <c r="D19" s="614" t="s">
        <v>355</v>
      </c>
      <c r="E19" s="603" t="s">
        <v>116</v>
      </c>
      <c r="F19" s="129"/>
      <c r="G19" s="150"/>
      <c r="H19" s="129"/>
      <c r="I19" s="150"/>
      <c r="J19" s="129"/>
      <c r="K19" s="150"/>
      <c r="L19" s="129"/>
      <c r="M19" s="150"/>
      <c r="N19" s="129"/>
      <c r="O19" s="150"/>
      <c r="P19" s="129"/>
      <c r="Q19" s="150"/>
      <c r="R19" s="129"/>
      <c r="S19" s="150"/>
      <c r="T19" s="129"/>
      <c r="U19" s="150"/>
      <c r="V19" s="129"/>
      <c r="W19" s="150"/>
      <c r="X19" s="129"/>
      <c r="Y19" s="150"/>
      <c r="Z19" s="129"/>
      <c r="AA19" s="150"/>
      <c r="AB19" s="129"/>
      <c r="AC19" s="150"/>
      <c r="AD19" s="129"/>
      <c r="AE19" s="150"/>
      <c r="AF19" s="129"/>
      <c r="AG19" s="150"/>
      <c r="AH19" s="129"/>
      <c r="AI19" s="150"/>
      <c r="AJ19" s="129"/>
      <c r="AK19" s="150"/>
      <c r="AL19" s="129"/>
      <c r="AM19" s="150"/>
      <c r="AN19" s="129"/>
      <c r="AO19" s="150"/>
      <c r="AP19" s="129"/>
      <c r="AQ19" s="458"/>
      <c r="AR19" s="211"/>
      <c r="AS19" s="435" t="s">
        <v>225</v>
      </c>
      <c r="AT19" s="439" t="s">
        <v>239</v>
      </c>
      <c r="AU19" s="292"/>
      <c r="AV19" s="393" t="str">
        <f>IF(OR(ISBLANK(F10),ISBLANK('R1'!F16)),"N/A",IF(AV17&gt;=AV18/1000,"ok","&lt;&gt;"))</f>
        <v>N/A</v>
      </c>
      <c r="AW19" s="393"/>
      <c r="AX19" s="393" t="str">
        <f>IF(OR(ISBLANK(H10),ISBLANK('R1'!H16)),"N/A",IF(AX17&gt;=AX18/1000,"ok","&lt;&gt;"))</f>
        <v>N/A</v>
      </c>
      <c r="AY19" s="393"/>
      <c r="AZ19" s="393" t="str">
        <f>IF(OR(ISBLANK(J10),ISBLANK('R1'!J16)),"N/A",IF(AZ17&gt;=AZ18/1000,"ok","&lt;&gt;"))</f>
        <v>N/A</v>
      </c>
      <c r="BA19" s="393"/>
      <c r="BB19" s="393" t="str">
        <f>IF(OR(ISBLANK(L10),ISBLANK('R1'!L16)),"N/A",IF(BB17&gt;=BB18/1000,"ok","&lt;&gt;"))</f>
        <v>N/A</v>
      </c>
      <c r="BC19" s="393"/>
      <c r="BD19" s="393" t="str">
        <f>IF(OR(ISBLANK(N10),ISBLANK('R1'!N16)),"N/A",IF(BD17&gt;=BD18/1000,"ok","&lt;&gt;"))</f>
        <v>N/A</v>
      </c>
      <c r="BE19" s="393"/>
      <c r="BF19" s="393" t="str">
        <f>IF(OR(ISBLANK(P10),ISBLANK('R1'!P16)),"N/A",IF(BF17&gt;=BF18/1000,"ok","&lt;&gt;"))</f>
        <v>N/A</v>
      </c>
      <c r="BG19" s="393"/>
      <c r="BH19" s="393" t="str">
        <f>IF(OR(ISBLANK(R10),ISBLANK('R1'!R16)),"N/A",IF(BH17&gt;=BH18/1000,"ok","&lt;&gt;"))</f>
        <v>N/A</v>
      </c>
      <c r="BI19" s="393"/>
      <c r="BJ19" s="393" t="str">
        <f>IF(OR(ISBLANK(T10),ISBLANK('R1'!T16)),"N/A",IF(BJ17&gt;=BJ18/1000,"ok","&lt;&gt;"))</f>
        <v>ok</v>
      </c>
      <c r="BK19" s="393"/>
      <c r="BL19" s="393" t="str">
        <f>IF(OR(ISBLANK(V10),ISBLANK('R1'!V16)),"N/A",IF(BL17&gt;=BL18/1000,"ok","&lt;&gt;"))</f>
        <v>N/A</v>
      </c>
      <c r="BM19" s="393"/>
      <c r="BN19" s="393" t="str">
        <f>IF(OR(ISBLANK(X10),ISBLANK('R1'!X16)),"N/A",IF(BN17&gt;=BN18/1000,"ok","&lt;&gt;"))</f>
        <v>N/A</v>
      </c>
      <c r="BO19" s="393"/>
      <c r="BP19" s="393" t="str">
        <f>IF(OR(ISBLANK(Z10),ISBLANK('R1'!Z16)),"N/A",IF(BP17&gt;=BP18/1000,"ok","&lt;&gt;"))</f>
        <v>N/A</v>
      </c>
      <c r="BQ19" s="393"/>
      <c r="BR19" s="393" t="str">
        <f>IF(OR(ISBLANK(AB10),ISBLANK('R1'!AB16)),"N/A",IF(BR17&gt;=BR18/1000,"ok","&lt;&gt;"))</f>
        <v>N/A</v>
      </c>
      <c r="BS19" s="393"/>
      <c r="BT19" s="393" t="str">
        <f>IF(OR(ISBLANK(AD10),ISBLANK('R1'!AD16)),"N/A",IF(BT17&gt;=BT18/1000,"ok","&lt;&gt;"))</f>
        <v>N/A</v>
      </c>
      <c r="BU19" s="393"/>
      <c r="BV19" s="393" t="str">
        <f>IF(OR(ISBLANK(AF10),ISBLANK('R1'!AF16)),"N/A",IF(BV17&gt;=BV18/1000,"ok","&lt;&gt;"))</f>
        <v>N/A</v>
      </c>
      <c r="BW19" s="393"/>
      <c r="BX19" s="393" t="str">
        <f>IF(OR(ISBLANK(AH10),ISBLANK('R1'!AH16)),"N/A",IF(BX17&gt;=BX18/1000,"ok","&lt;&gt;"))</f>
        <v>N/A</v>
      </c>
      <c r="BY19" s="393"/>
      <c r="BZ19" s="393" t="str">
        <f>IF(OR(ISBLANK(AJ10),ISBLANK('R1'!AJ16)),"N/A",IF(BZ17&gt;=BZ18/1000,"ok","&lt;&gt;"))</f>
        <v>N/A</v>
      </c>
      <c r="CA19" s="393"/>
      <c r="CB19" s="393" t="str">
        <f>IF(OR(ISBLANK(AK10),ISBLANK('R1'!AL16)),"N/A",IF(CB17&gt;=CB18/1000,"ok","&lt;&gt;"))</f>
        <v>N/A</v>
      </c>
      <c r="CC19" s="393"/>
      <c r="CD19" s="393" t="str">
        <f>IF(OR(ISBLANK(AM10),ISBLANK('R1'!AN16)),"N/A",IF(CD17&gt;=CD18/1000,"ok","&lt;&gt;"))</f>
        <v>N/A</v>
      </c>
      <c r="CE19" s="393"/>
      <c r="CF19" s="393" t="str">
        <f>IF(OR(ISBLANK(AO10),ISBLANK('R1'!AP16)),"N/A",IF(CF17&gt;=CF18/1000,"ok","&lt;&gt;"))</f>
        <v>N/A</v>
      </c>
      <c r="CG19" s="293"/>
    </row>
    <row r="20" spans="1:99" ht="21" customHeight="1" x14ac:dyDescent="0.25">
      <c r="C20" s="593" t="s">
        <v>102</v>
      </c>
      <c r="E20" s="86"/>
      <c r="F20" s="111"/>
      <c r="G20" s="686"/>
      <c r="H20" s="111"/>
      <c r="I20" s="686"/>
      <c r="J20" s="111"/>
      <c r="K20" s="686"/>
      <c r="L20" s="111"/>
      <c r="M20" s="686"/>
      <c r="N20" s="111"/>
      <c r="O20" s="686"/>
      <c r="P20" s="111"/>
      <c r="Q20" s="686"/>
      <c r="R20" s="111"/>
      <c r="S20" s="686"/>
      <c r="T20" s="111"/>
      <c r="U20" s="686"/>
      <c r="V20" s="111"/>
      <c r="W20" s="686"/>
      <c r="X20" s="111"/>
      <c r="Y20" s="686"/>
      <c r="Z20" s="111"/>
      <c r="AA20" s="686"/>
      <c r="AB20" s="111"/>
      <c r="AC20" s="686"/>
      <c r="AD20" s="119"/>
      <c r="AE20" s="686"/>
      <c r="AF20" s="119"/>
      <c r="AG20" s="686"/>
      <c r="AH20" s="111"/>
      <c r="AI20" s="686"/>
      <c r="AJ20" s="111"/>
      <c r="AK20" s="686"/>
      <c r="AL20" s="119"/>
      <c r="AM20" s="686"/>
      <c r="AN20" s="111"/>
      <c r="AO20" s="686"/>
      <c r="AP20" s="111"/>
      <c r="AQ20" s="119"/>
      <c r="AR20" s="119"/>
      <c r="AS20" s="361" t="s">
        <v>215</v>
      </c>
      <c r="AT20" s="482" t="s">
        <v>216</v>
      </c>
      <c r="AU20" s="375"/>
      <c r="AV20" s="376"/>
      <c r="AW20" s="377"/>
      <c r="AX20" s="376"/>
      <c r="AY20" s="377"/>
      <c r="AZ20" s="376"/>
      <c r="BA20" s="377"/>
      <c r="BB20" s="376"/>
      <c r="BC20" s="377"/>
      <c r="BD20" s="376"/>
      <c r="BE20" s="377"/>
      <c r="BF20" s="376"/>
      <c r="BG20" s="377"/>
      <c r="BH20" s="376"/>
      <c r="BI20" s="377"/>
      <c r="BJ20" s="376"/>
      <c r="BK20" s="377"/>
      <c r="BL20" s="376"/>
      <c r="BM20" s="377"/>
      <c r="BN20" s="376"/>
      <c r="BO20" s="377"/>
      <c r="BP20" s="376"/>
      <c r="BQ20" s="377"/>
      <c r="BR20" s="376"/>
      <c r="BS20" s="377"/>
      <c r="BT20" s="376"/>
      <c r="BU20" s="377"/>
      <c r="BV20" s="376"/>
      <c r="BW20" s="377"/>
      <c r="BX20" s="376"/>
      <c r="BY20" s="377"/>
      <c r="BZ20" s="376"/>
      <c r="CA20" s="377"/>
      <c r="CB20" s="376"/>
      <c r="CC20" s="377"/>
      <c r="CD20" s="376"/>
      <c r="CE20" s="377"/>
      <c r="CF20" s="660"/>
      <c r="CG20" s="659"/>
    </row>
    <row r="21" spans="1:99" ht="15.75" customHeight="1" x14ac:dyDescent="0.25">
      <c r="C21" s="594" t="s">
        <v>203</v>
      </c>
      <c r="D21" s="794" t="s">
        <v>347</v>
      </c>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212"/>
      <c r="AS21" s="361" t="s">
        <v>217</v>
      </c>
      <c r="AT21" s="482" t="s">
        <v>218</v>
      </c>
      <c r="AU21" s="235"/>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84"/>
      <c r="CB21" s="378"/>
      <c r="CC21" s="378"/>
      <c r="CD21" s="378"/>
      <c r="CE21" s="378"/>
      <c r="CF21" s="378"/>
      <c r="CG21" s="377"/>
    </row>
    <row r="22" spans="1:99" ht="25.5" customHeight="1" x14ac:dyDescent="0.25">
      <c r="C22" s="594" t="s">
        <v>203</v>
      </c>
      <c r="D22" s="796" t="s">
        <v>103</v>
      </c>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210"/>
      <c r="AS22" s="363" t="s">
        <v>219</v>
      </c>
      <c r="AT22" s="482" t="s">
        <v>220</v>
      </c>
      <c r="AU22" s="239"/>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0"/>
      <c r="BZ22" s="228"/>
      <c r="CA22" s="228"/>
      <c r="CB22" s="240"/>
      <c r="CC22" s="240"/>
      <c r="CD22" s="240"/>
      <c r="CE22" s="240"/>
      <c r="CF22" s="228"/>
      <c r="CG22" s="384"/>
    </row>
    <row r="23" spans="1:99" ht="25.5" customHeight="1" x14ac:dyDescent="0.25">
      <c r="C23" s="594" t="s">
        <v>203</v>
      </c>
      <c r="D23" s="795" t="s">
        <v>104</v>
      </c>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5"/>
      <c r="AO23" s="795"/>
      <c r="AP23" s="795"/>
      <c r="AQ23" s="795"/>
      <c r="AR23" s="592"/>
      <c r="AS23" s="228"/>
      <c r="AT23" s="484"/>
      <c r="AU23" s="235"/>
      <c r="AV23" s="373"/>
      <c r="AW23" s="380"/>
      <c r="AX23" s="373"/>
      <c r="AY23" s="380"/>
      <c r="AZ23" s="378"/>
      <c r="BA23" s="380"/>
      <c r="BB23" s="373"/>
      <c r="BC23" s="380"/>
      <c r="BD23" s="373"/>
      <c r="BE23" s="380"/>
      <c r="BF23" s="373"/>
      <c r="BG23" s="380"/>
      <c r="BH23" s="373"/>
      <c r="BI23" s="380"/>
      <c r="BJ23" s="373"/>
      <c r="BK23" s="380"/>
      <c r="BL23" s="373"/>
      <c r="BM23" s="380"/>
      <c r="BN23" s="373"/>
      <c r="BO23" s="381"/>
      <c r="BP23" s="373"/>
      <c r="BQ23" s="380"/>
      <c r="BR23" s="373"/>
      <c r="BS23" s="380"/>
      <c r="BT23" s="380"/>
      <c r="BU23" s="380"/>
      <c r="BV23" s="380"/>
      <c r="BW23" s="380"/>
      <c r="BX23" s="373"/>
      <c r="BY23" s="380"/>
      <c r="BZ23" s="373"/>
      <c r="CA23" s="380"/>
      <c r="CB23" s="380"/>
      <c r="CC23" s="380"/>
      <c r="CD23" s="373"/>
      <c r="CE23" s="380"/>
      <c r="CF23" s="373"/>
      <c r="CG23" s="228"/>
      <c r="CH23" s="2"/>
      <c r="CI23" s="2"/>
      <c r="CJ23" s="2"/>
      <c r="CK23" s="2"/>
      <c r="CL23" s="2"/>
      <c r="CM23" s="2"/>
      <c r="CN23" s="2"/>
      <c r="CO23" s="2"/>
      <c r="CP23" s="2"/>
      <c r="CQ23" s="2"/>
      <c r="CR23" s="2"/>
      <c r="CS23" s="2"/>
      <c r="CT23" s="2"/>
      <c r="CU23" s="2"/>
    </row>
    <row r="24" spans="1:99" ht="16.5" customHeight="1" x14ac:dyDescent="0.25">
      <c r="C24" s="594" t="s">
        <v>203</v>
      </c>
      <c r="D24" s="651" t="s">
        <v>346</v>
      </c>
      <c r="E24" s="178"/>
      <c r="F24" s="178"/>
      <c r="G24" s="151"/>
      <c r="H24" s="178"/>
      <c r="I24" s="151"/>
      <c r="J24" s="178"/>
      <c r="K24" s="151"/>
      <c r="L24" s="178"/>
      <c r="M24" s="151"/>
      <c r="N24" s="178"/>
      <c r="O24" s="151"/>
      <c r="P24" s="178"/>
      <c r="Q24" s="151"/>
      <c r="R24" s="178"/>
      <c r="S24" s="151"/>
      <c r="T24" s="178"/>
      <c r="U24" s="151"/>
      <c r="V24" s="178"/>
      <c r="W24" s="151"/>
      <c r="X24" s="178"/>
      <c r="Y24" s="151"/>
      <c r="Z24" s="178"/>
      <c r="AA24" s="151"/>
      <c r="AB24" s="178"/>
      <c r="AC24" s="151"/>
      <c r="AD24" s="178"/>
      <c r="AE24" s="151"/>
      <c r="AF24" s="178"/>
      <c r="AG24" s="151"/>
      <c r="AH24" s="178"/>
      <c r="AI24" s="151"/>
      <c r="AJ24" s="178"/>
      <c r="AK24" s="151"/>
      <c r="AL24" s="178"/>
      <c r="AM24" s="151"/>
      <c r="AN24" s="178"/>
      <c r="AO24" s="151"/>
      <c r="AP24" s="178"/>
      <c r="AQ24" s="178"/>
      <c r="AR24" s="210"/>
      <c r="AS24" s="441"/>
      <c r="AT24" s="442"/>
      <c r="AU24" s="235"/>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80"/>
      <c r="CB24" s="378"/>
      <c r="CC24" s="378"/>
      <c r="CD24" s="378"/>
      <c r="CE24" s="378"/>
      <c r="CF24" s="378"/>
      <c r="CG24" s="380"/>
      <c r="CH24" s="2"/>
    </row>
    <row r="25" spans="1:99" s="1" customFormat="1" ht="21.75" customHeight="1" x14ac:dyDescent="0.25">
      <c r="A25" s="358"/>
      <c r="B25" s="358"/>
      <c r="C25" s="594" t="s">
        <v>203</v>
      </c>
      <c r="D25" s="651" t="s">
        <v>124</v>
      </c>
      <c r="E25" s="178"/>
      <c r="F25" s="178"/>
      <c r="G25" s="151"/>
      <c r="H25" s="178"/>
      <c r="I25" s="151"/>
      <c r="J25" s="178"/>
      <c r="K25" s="151"/>
      <c r="L25" s="178"/>
      <c r="M25" s="151"/>
      <c r="N25" s="178"/>
      <c r="O25" s="151"/>
      <c r="P25" s="178"/>
      <c r="Q25" s="151"/>
      <c r="R25" s="178"/>
      <c r="S25" s="151"/>
      <c r="T25" s="178"/>
      <c r="U25" s="151"/>
      <c r="AC25" s="151"/>
      <c r="AD25" s="178"/>
      <c r="AE25" s="151"/>
      <c r="AF25" s="178"/>
      <c r="AG25" s="151"/>
      <c r="AH25" s="178"/>
      <c r="AI25" s="151"/>
      <c r="AJ25" s="178"/>
      <c r="AK25" s="151"/>
      <c r="AL25" s="178"/>
      <c r="AM25" s="151"/>
      <c r="AN25" s="178"/>
      <c r="AO25" s="151"/>
      <c r="AP25" s="178"/>
      <c r="AQ25" s="178"/>
      <c r="AR25" s="210"/>
      <c r="AS25" s="235"/>
      <c r="AT25" s="379"/>
      <c r="AU25" s="235"/>
      <c r="AV25" s="382"/>
      <c r="AW25" s="382"/>
      <c r="AX25" s="382"/>
      <c r="AY25" s="382"/>
      <c r="AZ25" s="382"/>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228"/>
      <c r="CB25" s="382"/>
      <c r="CC25" s="382"/>
      <c r="CD25" s="382"/>
      <c r="CE25" s="382"/>
      <c r="CF25" s="382"/>
      <c r="CG25" s="380"/>
      <c r="CH25" s="85"/>
    </row>
    <row r="26" spans="1:99" ht="20.25" customHeight="1" x14ac:dyDescent="0.25">
      <c r="C26" s="1"/>
      <c r="D26" s="70"/>
      <c r="E26" s="190"/>
      <c r="F26" s="191"/>
      <c r="G26" s="691"/>
      <c r="H26" s="191"/>
      <c r="I26" s="691"/>
      <c r="J26" s="191"/>
      <c r="K26" s="691"/>
      <c r="L26" s="191"/>
      <c r="M26" s="691"/>
      <c r="N26" s="191"/>
      <c r="O26" s="691"/>
      <c r="P26" s="191"/>
      <c r="Q26" s="691"/>
      <c r="V26" s="787" t="str">
        <f>D19&amp;" (R2,1)"</f>
        <v>مخزون النفايات الخطرة في بدية السنة  (R2,1)</v>
      </c>
      <c r="W26" s="788"/>
      <c r="X26" s="788"/>
      <c r="Y26" s="788"/>
      <c r="Z26" s="788"/>
      <c r="AA26" s="788"/>
      <c r="AB26" s="789"/>
      <c r="AC26" s="687"/>
      <c r="AD26" s="786"/>
      <c r="AE26" s="786"/>
      <c r="AF26" s="786"/>
      <c r="AG26" s="786"/>
      <c r="AH26" s="786"/>
      <c r="AI26" s="786"/>
      <c r="AJ26" s="786"/>
      <c r="AK26" s="786"/>
      <c r="AL26" s="786"/>
      <c r="AM26" s="786"/>
      <c r="AN26" s="786"/>
      <c r="AO26" s="786"/>
      <c r="AP26" s="786"/>
      <c r="AQ26" s="190"/>
      <c r="AR26" s="190"/>
      <c r="AS26" s="235"/>
      <c r="AT26" s="379"/>
      <c r="AU26" s="235"/>
      <c r="AV26" s="382"/>
      <c r="AW26" s="382"/>
      <c r="AX26" s="382"/>
      <c r="AY26" s="382"/>
      <c r="AZ26" s="382"/>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228"/>
      <c r="CB26" s="382"/>
      <c r="CC26" s="382"/>
      <c r="CD26" s="382"/>
      <c r="CE26" s="382"/>
      <c r="CF26" s="382"/>
      <c r="CG26" s="228"/>
      <c r="CH26" s="2"/>
    </row>
    <row r="27" spans="1:99" ht="18" customHeight="1" x14ac:dyDescent="0.25">
      <c r="C27" s="1"/>
      <c r="D27" s="70"/>
      <c r="E27" s="190"/>
      <c r="F27" s="190"/>
      <c r="G27" s="687"/>
      <c r="H27" s="190"/>
      <c r="I27" s="687"/>
      <c r="J27" s="190"/>
      <c r="K27" s="687"/>
      <c r="L27" s="190"/>
      <c r="M27" s="687"/>
      <c r="N27" s="190"/>
      <c r="O27" s="687"/>
      <c r="P27" s="190"/>
      <c r="Q27" s="687"/>
      <c r="R27" s="190"/>
      <c r="S27" s="687"/>
      <c r="AA27" s="687"/>
      <c r="AI27" s="687"/>
      <c r="AJ27" s="190"/>
      <c r="AO27" s="687"/>
      <c r="AP27" s="190"/>
      <c r="AQ27" s="190"/>
      <c r="AR27" s="190"/>
      <c r="AS27" s="235"/>
      <c r="AT27" s="379"/>
      <c r="AU27" s="235"/>
      <c r="AV27" s="237"/>
      <c r="AW27" s="236"/>
      <c r="AX27" s="237"/>
      <c r="AY27" s="237"/>
      <c r="AZ27" s="237"/>
      <c r="BA27" s="236"/>
      <c r="BB27" s="237"/>
      <c r="BC27" s="237"/>
      <c r="BD27" s="237"/>
      <c r="BE27" s="236"/>
      <c r="BF27" s="237"/>
      <c r="BG27" s="237"/>
      <c r="BH27" s="237"/>
      <c r="BI27" s="236"/>
      <c r="BJ27" s="237"/>
      <c r="BK27" s="238"/>
      <c r="BL27" s="237"/>
      <c r="BM27" s="236"/>
      <c r="BN27" s="237"/>
      <c r="BO27" s="237"/>
      <c r="BP27" s="237"/>
      <c r="BQ27" s="236"/>
      <c r="BR27" s="237"/>
      <c r="BS27" s="238"/>
      <c r="BT27" s="237"/>
      <c r="BU27" s="236"/>
      <c r="BV27" s="237"/>
      <c r="BW27" s="238"/>
      <c r="BX27" s="228"/>
      <c r="BY27" s="228"/>
      <c r="BZ27" s="228"/>
      <c r="CA27" s="228"/>
      <c r="CB27" s="237"/>
      <c r="CC27" s="238"/>
      <c r="CD27" s="228"/>
      <c r="CE27" s="228"/>
      <c r="CF27" s="228"/>
      <c r="CG27" s="228"/>
      <c r="CH27" s="2"/>
    </row>
    <row r="28" spans="1:99" ht="20.25" customHeight="1" x14ac:dyDescent="0.25">
      <c r="C28" s="1"/>
      <c r="D28" s="213" t="str">
        <f>D10&amp;" (R2,2) [+]"</f>
        <v>النفايات الخطرة المنتجة خلال السنة (R2,2) [+]</v>
      </c>
      <c r="F28" s="190"/>
      <c r="G28" s="687"/>
      <c r="H28" s="190"/>
      <c r="I28" s="687"/>
      <c r="J28" s="190"/>
      <c r="K28" s="687"/>
      <c r="L28" s="190"/>
      <c r="M28" s="687"/>
      <c r="N28" s="190"/>
      <c r="O28" s="687"/>
      <c r="P28" s="190"/>
      <c r="Q28" s="687"/>
      <c r="R28" s="190"/>
      <c r="S28" s="687"/>
      <c r="T28" s="190"/>
      <c r="U28" s="687"/>
      <c r="V28" s="190"/>
      <c r="W28" s="687"/>
      <c r="X28" s="190"/>
      <c r="Y28" s="687"/>
      <c r="Z28" s="190"/>
      <c r="AA28" s="687"/>
      <c r="AB28" s="223"/>
      <c r="AC28" s="691"/>
      <c r="AD28" s="783" t="str">
        <f>D13&amp;" (R2,5) [-]"</f>
        <v>النفايات الخطرة المعالجة أو المدارة في البلد خلال السنة (=6+7+9+10) (R2,5) [-]</v>
      </c>
      <c r="AE28" s="784"/>
      <c r="AF28" s="784"/>
      <c r="AG28" s="784"/>
      <c r="AH28" s="784"/>
      <c r="AI28" s="784"/>
      <c r="AJ28" s="784"/>
      <c r="AK28" s="784"/>
      <c r="AL28" s="784"/>
      <c r="AM28" s="784"/>
      <c r="AN28" s="784"/>
      <c r="AO28" s="784"/>
      <c r="AP28" s="785"/>
      <c r="AQ28" s="190"/>
      <c r="AR28" s="190"/>
      <c r="AS28" s="235"/>
      <c r="AT28" s="379"/>
      <c r="AU28" s="235"/>
      <c r="AV28" s="237"/>
      <c r="AW28" s="236"/>
      <c r="AX28" s="237"/>
      <c r="AY28" s="237"/>
      <c r="AZ28" s="237"/>
      <c r="BA28" s="236"/>
      <c r="BB28" s="237"/>
      <c r="BC28" s="237"/>
      <c r="BD28" s="237"/>
      <c r="BE28" s="236"/>
      <c r="BF28" s="237"/>
      <c r="BG28" s="237"/>
      <c r="BH28" s="237"/>
      <c r="BI28" s="236"/>
      <c r="BJ28" s="237"/>
      <c r="BK28" s="238"/>
      <c r="BL28" s="237"/>
      <c r="BM28" s="236"/>
      <c r="BN28" s="237"/>
      <c r="BO28" s="237"/>
      <c r="BP28" s="237"/>
      <c r="BQ28" s="236"/>
      <c r="BR28" s="237"/>
      <c r="BS28" s="238"/>
      <c r="BT28" s="237"/>
      <c r="BU28" s="236"/>
      <c r="BV28" s="237"/>
      <c r="BW28" s="238"/>
      <c r="BX28" s="228"/>
      <c r="BY28" s="228"/>
      <c r="BZ28" s="228"/>
      <c r="CA28" s="228"/>
      <c r="CB28" s="237"/>
      <c r="CC28" s="238"/>
      <c r="CD28" s="228"/>
      <c r="CE28" s="228"/>
      <c r="CF28" s="228"/>
      <c r="CG28" s="228"/>
    </row>
    <row r="29" spans="1:99" ht="18" customHeight="1" x14ac:dyDescent="0.25">
      <c r="C29" s="1"/>
      <c r="D29" s="70"/>
      <c r="E29" s="190"/>
      <c r="F29" s="190"/>
      <c r="G29" s="687"/>
      <c r="H29" s="190"/>
      <c r="I29" s="687"/>
      <c r="J29" s="190"/>
      <c r="K29" s="687"/>
      <c r="L29" s="190"/>
      <c r="M29" s="687"/>
      <c r="N29" s="190"/>
      <c r="O29" s="687"/>
      <c r="P29" s="190"/>
      <c r="Q29" s="687"/>
      <c r="R29" s="190"/>
      <c r="S29" s="687"/>
      <c r="T29" s="190"/>
      <c r="U29" s="687"/>
      <c r="V29" s="190"/>
      <c r="W29" s="687"/>
      <c r="X29" s="190"/>
      <c r="Y29" s="687"/>
      <c r="Z29" s="190"/>
      <c r="AA29" s="687"/>
      <c r="AB29" s="214"/>
      <c r="AC29" s="687"/>
      <c r="AD29" s="214"/>
      <c r="AE29" s="687"/>
      <c r="AF29" s="214"/>
      <c r="AG29" s="687"/>
      <c r="AH29" s="214"/>
      <c r="AI29" s="687"/>
      <c r="AJ29" s="190"/>
      <c r="AK29" s="687"/>
      <c r="AL29" s="214"/>
      <c r="AM29" s="687"/>
      <c r="AN29" s="214"/>
      <c r="AO29" s="687"/>
      <c r="AP29" s="190"/>
      <c r="AQ29" s="190"/>
      <c r="AR29" s="190"/>
      <c r="AS29" s="235"/>
      <c r="AT29" s="372"/>
      <c r="AU29" s="235"/>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228"/>
      <c r="CB29" s="382"/>
      <c r="CC29" s="382"/>
      <c r="CD29" s="382"/>
      <c r="CE29" s="382"/>
      <c r="CF29" s="382"/>
      <c r="CG29" s="228"/>
    </row>
    <row r="30" spans="1:99" ht="21.75" customHeight="1" x14ac:dyDescent="0.25">
      <c r="C30" s="1"/>
      <c r="D30" s="213" t="str">
        <f>D11&amp;" (R2,3) [+]"</f>
        <v>النفايات الخطرة المستوردة خلال السنة (R2,3) [+]</v>
      </c>
      <c r="F30" s="190"/>
      <c r="G30" s="687"/>
      <c r="H30" s="190"/>
      <c r="I30" s="687"/>
      <c r="J30" s="190"/>
      <c r="K30" s="687"/>
      <c r="L30" s="190"/>
      <c r="M30" s="687"/>
      <c r="N30" s="190"/>
      <c r="O30" s="687"/>
      <c r="P30" s="190"/>
      <c r="Q30" s="687"/>
      <c r="R30" s="190"/>
      <c r="S30" s="687"/>
      <c r="T30" s="190"/>
      <c r="U30" s="687"/>
      <c r="V30" s="190"/>
      <c r="W30" s="687"/>
      <c r="X30" s="190"/>
      <c r="Y30" s="687"/>
      <c r="Z30" s="190"/>
      <c r="AA30" s="687"/>
      <c r="AC30" s="691"/>
      <c r="AD30" s="783" t="str">
        <f>D12&amp;" (R2,4) [-]"</f>
        <v>النفايات الخطرة المصدرة خلال السنة (R2,4) [-]</v>
      </c>
      <c r="AE30" s="784"/>
      <c r="AF30" s="784"/>
      <c r="AG30" s="784"/>
      <c r="AH30" s="784"/>
      <c r="AI30" s="784"/>
      <c r="AJ30" s="784"/>
      <c r="AK30" s="784"/>
      <c r="AL30" s="784"/>
      <c r="AM30" s="784"/>
      <c r="AN30" s="784"/>
      <c r="AO30" s="784"/>
      <c r="AP30" s="785"/>
      <c r="AQ30" s="190"/>
      <c r="AR30" s="190"/>
      <c r="AS30" s="235"/>
      <c r="AT30" s="372"/>
      <c r="AU30" s="235"/>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228"/>
      <c r="CB30" s="382"/>
      <c r="CC30" s="382"/>
      <c r="CD30" s="382"/>
      <c r="CE30" s="382"/>
      <c r="CF30" s="382"/>
      <c r="CG30" s="228"/>
    </row>
    <row r="31" spans="1:99" ht="17.25" customHeight="1" x14ac:dyDescent="0.25">
      <c r="C31" s="1"/>
      <c r="D31" s="70"/>
      <c r="E31" s="190"/>
      <c r="F31" s="190"/>
      <c r="G31" s="687"/>
      <c r="H31" s="190"/>
      <c r="I31" s="687"/>
      <c r="J31" s="190"/>
      <c r="K31" s="687"/>
      <c r="L31" s="190"/>
      <c r="M31" s="687"/>
      <c r="N31" s="190"/>
      <c r="O31" s="687"/>
      <c r="P31" s="190"/>
      <c r="Q31" s="687"/>
      <c r="R31" s="190"/>
      <c r="S31" s="687"/>
      <c r="AC31" s="687"/>
      <c r="AD31" s="190"/>
      <c r="AE31" s="687"/>
      <c r="AF31" s="190"/>
      <c r="AG31" s="687"/>
      <c r="AH31" s="190"/>
      <c r="AI31" s="687"/>
      <c r="AJ31" s="190"/>
      <c r="AK31" s="687"/>
      <c r="AL31" s="190"/>
      <c r="AM31" s="687"/>
      <c r="AN31" s="190"/>
      <c r="AO31" s="687"/>
      <c r="AP31" s="190"/>
      <c r="AQ31" s="190"/>
      <c r="AR31" s="190"/>
      <c r="AS31" s="235"/>
      <c r="AT31" s="383"/>
      <c r="AU31" s="235"/>
      <c r="AV31" s="237"/>
      <c r="AW31" s="236"/>
      <c r="AX31" s="237"/>
      <c r="AY31" s="237"/>
      <c r="AZ31" s="237"/>
      <c r="BA31" s="236"/>
      <c r="BB31" s="237"/>
      <c r="BC31" s="237"/>
      <c r="BD31" s="237"/>
      <c r="BE31" s="236"/>
      <c r="BF31" s="237"/>
      <c r="BG31" s="237"/>
      <c r="BH31" s="237"/>
      <c r="BI31" s="236"/>
      <c r="BJ31" s="237"/>
      <c r="BK31" s="238"/>
      <c r="BL31" s="237"/>
      <c r="BM31" s="236"/>
      <c r="BN31" s="237"/>
      <c r="BO31" s="237"/>
      <c r="BP31" s="237"/>
      <c r="BQ31" s="236"/>
      <c r="BR31" s="237"/>
      <c r="BS31" s="238"/>
      <c r="BT31" s="237"/>
      <c r="BU31" s="236"/>
      <c r="BV31" s="237"/>
      <c r="BW31" s="238"/>
      <c r="BX31" s="228"/>
      <c r="BY31" s="228"/>
      <c r="BZ31" s="228"/>
      <c r="CA31" s="228"/>
      <c r="CB31" s="237"/>
      <c r="CC31" s="238"/>
      <c r="CD31" s="228"/>
      <c r="CE31" s="228"/>
      <c r="CF31" s="228"/>
      <c r="CG31" s="228"/>
    </row>
    <row r="32" spans="1:99" ht="21.75" customHeight="1" x14ac:dyDescent="0.25">
      <c r="C32" s="1"/>
      <c r="D32" s="70"/>
      <c r="E32" s="190"/>
      <c r="F32" s="190"/>
      <c r="G32" s="687"/>
      <c r="H32" s="190"/>
      <c r="I32" s="687"/>
      <c r="J32" s="190"/>
      <c r="K32" s="687"/>
      <c r="L32" s="190"/>
      <c r="M32" s="687"/>
      <c r="N32" s="190"/>
      <c r="O32" s="687"/>
      <c r="P32" s="190"/>
      <c r="Q32" s="687"/>
      <c r="V32" s="790" t="s">
        <v>350</v>
      </c>
      <c r="W32" s="791"/>
      <c r="X32" s="791"/>
      <c r="Y32" s="791"/>
      <c r="Z32" s="791"/>
      <c r="AA32" s="791"/>
      <c r="AB32" s="792"/>
      <c r="AC32" s="687"/>
      <c r="AD32" s="190"/>
      <c r="AE32" s="687"/>
      <c r="AF32" s="190"/>
      <c r="AG32" s="687"/>
      <c r="AH32" s="190"/>
      <c r="AI32" s="687"/>
      <c r="AJ32" s="190"/>
      <c r="AK32" s="687"/>
      <c r="AL32" s="190"/>
      <c r="AM32" s="687"/>
      <c r="AN32" s="190"/>
      <c r="AO32" s="687"/>
      <c r="AP32" s="190"/>
      <c r="AQ32" s="190"/>
      <c r="AR32" s="190"/>
      <c r="AS32" s="235"/>
      <c r="AT32" s="240"/>
      <c r="AU32" s="235"/>
      <c r="AV32" s="289"/>
      <c r="AW32" s="240"/>
      <c r="AX32" s="289"/>
      <c r="AY32" s="289"/>
      <c r="AZ32" s="289"/>
      <c r="BA32" s="240"/>
      <c r="BB32" s="289"/>
      <c r="BC32" s="289"/>
      <c r="BD32" s="289"/>
      <c r="BE32" s="240"/>
      <c r="BF32" s="289"/>
      <c r="BG32" s="289"/>
      <c r="BH32" s="289"/>
      <c r="BI32" s="240"/>
      <c r="BJ32" s="289"/>
      <c r="BK32" s="238"/>
      <c r="BL32" s="289"/>
      <c r="BM32" s="240"/>
      <c r="BN32" s="289"/>
      <c r="BO32" s="289"/>
      <c r="BP32" s="289"/>
      <c r="BQ32" s="240"/>
      <c r="BR32" s="289"/>
      <c r="BS32" s="238"/>
      <c r="BT32" s="289"/>
      <c r="BU32" s="240"/>
      <c r="BV32" s="289"/>
      <c r="BW32" s="238"/>
      <c r="BX32" s="228"/>
      <c r="BY32" s="228"/>
      <c r="BZ32" s="228"/>
      <c r="CA32" s="228"/>
      <c r="CB32" s="289"/>
      <c r="CC32" s="238"/>
      <c r="CD32" s="228"/>
      <c r="CE32" s="228"/>
      <c r="CF32" s="228"/>
      <c r="CG32" s="228"/>
    </row>
    <row r="33" spans="1:85" ht="5.25" customHeight="1" x14ac:dyDescent="0.25">
      <c r="AS33" s="235"/>
      <c r="AT33" s="240"/>
      <c r="AU33" s="235"/>
      <c r="AV33" s="290"/>
      <c r="AW33" s="291"/>
      <c r="AX33" s="290"/>
      <c r="AY33" s="290"/>
      <c r="AZ33" s="290"/>
      <c r="BA33" s="291"/>
      <c r="BB33" s="290"/>
      <c r="BC33" s="290"/>
      <c r="BD33" s="290"/>
      <c r="BE33" s="291"/>
      <c r="BF33" s="290"/>
      <c r="BG33" s="290"/>
      <c r="BH33" s="290"/>
      <c r="BI33" s="291"/>
      <c r="BJ33" s="290"/>
      <c r="BK33" s="238"/>
      <c r="BL33" s="290"/>
      <c r="BM33" s="291"/>
      <c r="BN33" s="290"/>
      <c r="BO33" s="290"/>
      <c r="BP33" s="290"/>
      <c r="BQ33" s="291"/>
      <c r="BR33" s="290"/>
      <c r="BS33" s="238"/>
      <c r="BT33" s="290"/>
      <c r="BU33" s="291"/>
      <c r="BV33" s="290"/>
      <c r="BW33" s="238"/>
      <c r="BX33" s="228"/>
      <c r="BY33" s="228"/>
      <c r="BZ33" s="228"/>
      <c r="CA33" s="228"/>
      <c r="CB33" s="290"/>
      <c r="CC33" s="238"/>
      <c r="CD33" s="228"/>
      <c r="CE33" s="228"/>
      <c r="CF33" s="228"/>
      <c r="CG33" s="228"/>
    </row>
    <row r="34" spans="1:85" ht="17.25" customHeight="1" x14ac:dyDescent="0.3">
      <c r="B34" s="358">
        <v>5</v>
      </c>
      <c r="C34" s="596" t="s">
        <v>105</v>
      </c>
      <c r="D34" s="74"/>
      <c r="E34" s="74"/>
      <c r="F34" s="453"/>
      <c r="G34" s="153"/>
      <c r="H34" s="132"/>
      <c r="I34" s="153"/>
      <c r="J34" s="132"/>
      <c r="K34" s="153"/>
      <c r="L34" s="132"/>
      <c r="M34" s="153"/>
      <c r="N34" s="132"/>
      <c r="O34" s="153"/>
      <c r="P34" s="132"/>
      <c r="Q34" s="153"/>
      <c r="R34" s="132"/>
      <c r="S34" s="153"/>
      <c r="T34" s="132"/>
      <c r="U34" s="153"/>
      <c r="V34" s="132"/>
      <c r="W34" s="153"/>
      <c r="X34" s="132"/>
      <c r="Y34" s="153"/>
      <c r="Z34" s="132"/>
      <c r="AA34" s="153"/>
      <c r="AB34" s="132"/>
      <c r="AC34" s="153"/>
      <c r="AD34" s="153"/>
      <c r="AE34" s="153"/>
      <c r="AF34" s="153"/>
      <c r="AG34" s="153"/>
      <c r="AH34" s="127"/>
      <c r="AI34" s="147"/>
      <c r="AJ34" s="127"/>
      <c r="AK34" s="153"/>
      <c r="AL34" s="153"/>
      <c r="AM34" s="153"/>
      <c r="AN34" s="127"/>
      <c r="AO34" s="147"/>
      <c r="AP34" s="127"/>
      <c r="AQ34" s="147"/>
      <c r="AR34" s="147"/>
      <c r="AS34" s="228"/>
      <c r="AT34" s="228"/>
      <c r="AU34" s="228"/>
      <c r="AV34" s="228"/>
      <c r="AW34" s="228"/>
      <c r="AX34" s="228"/>
      <c r="AY34" s="228"/>
      <c r="AZ34" s="281"/>
      <c r="BA34" s="262"/>
      <c r="BB34" s="281"/>
      <c r="BC34" s="262"/>
      <c r="BD34" s="281"/>
      <c r="BE34" s="262"/>
      <c r="BF34" s="281"/>
      <c r="BG34" s="262"/>
      <c r="BH34" s="281"/>
      <c r="BI34" s="262"/>
      <c r="BJ34" s="281"/>
      <c r="BK34" s="262"/>
      <c r="BL34" s="281"/>
      <c r="BM34" s="262"/>
      <c r="BN34" s="281"/>
      <c r="BO34" s="262"/>
      <c r="BP34" s="281"/>
      <c r="BQ34" s="262"/>
      <c r="BR34" s="281"/>
      <c r="BS34" s="262"/>
      <c r="BT34" s="281"/>
      <c r="BU34" s="262"/>
      <c r="BV34" s="281"/>
      <c r="BW34" s="262"/>
      <c r="BX34" s="228"/>
      <c r="BY34" s="228"/>
      <c r="BZ34" s="228"/>
      <c r="CA34" s="228"/>
      <c r="CB34" s="281"/>
      <c r="CC34" s="262"/>
      <c r="CD34" s="228"/>
      <c r="CE34" s="228"/>
      <c r="CF34" s="228"/>
      <c r="CG34" s="228"/>
    </row>
    <row r="35" spans="1:85" ht="21" customHeight="1" x14ac:dyDescent="0.3">
      <c r="C35" s="75"/>
      <c r="D35" s="76"/>
      <c r="E35" s="76"/>
      <c r="F35" s="451"/>
      <c r="G35" s="151"/>
      <c r="H35" s="130"/>
      <c r="I35" s="151"/>
      <c r="J35" s="130"/>
      <c r="K35" s="151"/>
      <c r="L35" s="130"/>
      <c r="M35" s="151"/>
      <c r="N35" s="130"/>
      <c r="O35" s="151"/>
      <c r="P35" s="130"/>
      <c r="Q35" s="151"/>
      <c r="R35" s="130"/>
      <c r="S35" s="151"/>
      <c r="T35" s="130"/>
      <c r="U35" s="151"/>
      <c r="V35" s="130"/>
      <c r="W35" s="151"/>
      <c r="X35" s="130"/>
      <c r="Y35" s="151"/>
      <c r="Z35" s="130"/>
      <c r="AA35" s="151"/>
      <c r="AB35" s="130"/>
      <c r="AC35" s="151"/>
      <c r="AD35" s="151"/>
      <c r="AE35" s="151"/>
      <c r="AF35" s="151"/>
      <c r="AG35" s="151"/>
      <c r="AH35" s="138"/>
      <c r="AI35" s="158"/>
      <c r="AJ35" s="138"/>
      <c r="AK35" s="151"/>
      <c r="AL35" s="151"/>
      <c r="AM35" s="151"/>
      <c r="AN35" s="138"/>
      <c r="AO35" s="158"/>
      <c r="AP35" s="138"/>
      <c r="AQ35" s="158"/>
      <c r="AR35" s="158"/>
      <c r="AS35" s="228"/>
      <c r="AT35" s="228"/>
      <c r="AU35" s="228"/>
      <c r="AV35" s="228"/>
      <c r="AW35" s="228"/>
      <c r="AX35" s="228"/>
      <c r="AY35" s="228"/>
      <c r="AZ35" s="260"/>
      <c r="BA35" s="282"/>
      <c r="BB35" s="260"/>
      <c r="BC35" s="282"/>
      <c r="BD35" s="260"/>
      <c r="BE35" s="282"/>
      <c r="BF35" s="260"/>
      <c r="BG35" s="282"/>
      <c r="BH35" s="260"/>
      <c r="BI35" s="282"/>
      <c r="BJ35" s="260"/>
      <c r="BK35" s="282"/>
      <c r="BL35" s="260"/>
      <c r="BM35" s="282"/>
      <c r="BN35" s="260"/>
      <c r="BO35" s="282"/>
      <c r="BP35" s="260"/>
      <c r="BQ35" s="282"/>
      <c r="BR35" s="260"/>
      <c r="BS35" s="282"/>
      <c r="BT35" s="798"/>
      <c r="BU35" s="798"/>
      <c r="BV35" s="798"/>
      <c r="BW35" s="798"/>
      <c r="BX35" s="798"/>
      <c r="BY35" s="798"/>
      <c r="BZ35" s="798"/>
      <c r="CA35" s="798"/>
      <c r="CB35" s="798"/>
      <c r="CC35" s="282"/>
      <c r="CD35" s="228"/>
      <c r="CE35" s="228"/>
      <c r="CF35" s="228"/>
      <c r="CG35" s="228"/>
    </row>
    <row r="36" spans="1:85" ht="18" customHeight="1" x14ac:dyDescent="0.25">
      <c r="C36" s="597" t="s">
        <v>106</v>
      </c>
      <c r="D36" s="769" t="s">
        <v>107</v>
      </c>
      <c r="E36" s="770"/>
      <c r="F36" s="771"/>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2"/>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B36" s="228"/>
      <c r="CC36" s="228"/>
      <c r="CD36" s="228"/>
      <c r="CE36" s="228"/>
      <c r="CF36" s="228"/>
      <c r="CG36" s="228"/>
    </row>
    <row r="37" spans="1:85" ht="16.5" customHeight="1" x14ac:dyDescent="0.25">
      <c r="A37" s="358">
        <v>1</v>
      </c>
      <c r="B37" s="358">
        <v>3212</v>
      </c>
      <c r="C37" s="78" t="s">
        <v>362</v>
      </c>
      <c r="D37" s="768" t="s">
        <v>365</v>
      </c>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82"/>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CB37" s="228"/>
      <c r="CC37" s="228"/>
      <c r="CD37" s="228"/>
      <c r="CE37" s="228"/>
    </row>
    <row r="38" spans="1:85" ht="16.5" customHeight="1" x14ac:dyDescent="0.25">
      <c r="A38" s="358">
        <v>0</v>
      </c>
      <c r="B38" s="358">
        <v>3577</v>
      </c>
      <c r="C38" s="79" t="s">
        <v>364</v>
      </c>
      <c r="D38" s="761" t="s">
        <v>366</v>
      </c>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CB38" s="229"/>
      <c r="CC38" s="229"/>
    </row>
    <row r="39" spans="1:85" ht="16.5" customHeight="1" x14ac:dyDescent="0.25">
      <c r="C39" s="79"/>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CB39" s="229"/>
      <c r="CC39" s="229"/>
    </row>
    <row r="40" spans="1:85" ht="16.5" customHeight="1" x14ac:dyDescent="0.25">
      <c r="C40" s="79"/>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CB40" s="229"/>
      <c r="CC40" s="229"/>
    </row>
    <row r="41" spans="1:85" ht="16.5" customHeight="1" x14ac:dyDescent="0.25">
      <c r="C41" s="79"/>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CB41" s="229"/>
      <c r="CC41" s="229"/>
    </row>
    <row r="42" spans="1:85" ht="16.5" customHeight="1" x14ac:dyDescent="0.25">
      <c r="C42" s="79"/>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CB42" s="229"/>
      <c r="CC42" s="229"/>
    </row>
    <row r="43" spans="1:85" ht="16.5" customHeight="1" x14ac:dyDescent="0.25">
      <c r="C43" s="79"/>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Z43" s="229"/>
      <c r="BA43" s="229"/>
      <c r="BB43" s="229"/>
      <c r="BC43" s="229"/>
      <c r="BD43" s="229"/>
      <c r="BE43" s="229"/>
      <c r="BF43" s="229"/>
      <c r="BG43" s="229"/>
      <c r="BH43" s="229"/>
      <c r="BI43" s="229"/>
      <c r="BJ43" s="229"/>
      <c r="BK43" s="229"/>
      <c r="BL43" s="229"/>
      <c r="BM43" s="229"/>
      <c r="BN43" s="229"/>
      <c r="BO43" s="229"/>
      <c r="BP43" s="229"/>
      <c r="BQ43" s="229"/>
      <c r="BR43" s="229"/>
      <c r="BS43" s="229"/>
      <c r="BT43" s="229"/>
      <c r="BU43" s="229"/>
      <c r="BV43" s="229"/>
      <c r="BW43" s="229"/>
      <c r="CB43" s="229"/>
      <c r="CC43" s="229"/>
    </row>
    <row r="44" spans="1:85" ht="16.5" customHeight="1" x14ac:dyDescent="0.25">
      <c r="C44" s="79"/>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CB44" s="229"/>
      <c r="CC44" s="229"/>
    </row>
    <row r="45" spans="1:85" ht="16.5" customHeight="1" x14ac:dyDescent="0.25">
      <c r="C45" s="79"/>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Z45" s="229"/>
      <c r="BA45" s="229"/>
      <c r="BB45" s="229"/>
      <c r="BC45" s="229"/>
      <c r="BD45" s="229"/>
      <c r="BE45" s="229"/>
      <c r="BF45" s="229"/>
      <c r="BG45" s="229"/>
      <c r="BH45" s="229"/>
      <c r="BI45" s="229"/>
      <c r="BJ45" s="229"/>
      <c r="BK45" s="229"/>
      <c r="BL45" s="229"/>
      <c r="BM45" s="229"/>
      <c r="BN45" s="229"/>
      <c r="BO45" s="229"/>
      <c r="BP45" s="229"/>
      <c r="BQ45" s="229"/>
      <c r="BR45" s="229"/>
      <c r="BS45" s="229"/>
      <c r="BT45" s="229"/>
      <c r="BU45" s="229"/>
      <c r="BV45" s="229"/>
      <c r="BW45" s="229"/>
      <c r="CB45" s="229"/>
      <c r="CC45" s="229"/>
    </row>
    <row r="46" spans="1:85" ht="16.5" customHeight="1" x14ac:dyDescent="0.25">
      <c r="C46" s="79"/>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CB46" s="229"/>
      <c r="CC46" s="229"/>
    </row>
    <row r="47" spans="1:85" ht="16.5" customHeight="1" x14ac:dyDescent="0.25">
      <c r="C47" s="79"/>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CB47" s="229"/>
      <c r="CC47" s="229"/>
    </row>
    <row r="48" spans="1:85" ht="16.5" customHeight="1" x14ac:dyDescent="0.25">
      <c r="C48" s="79"/>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CB48" s="229"/>
      <c r="CC48" s="229"/>
    </row>
    <row r="49" spans="3:81" ht="16.5" customHeight="1" x14ac:dyDescent="0.25">
      <c r="C49" s="79"/>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CB49" s="229"/>
      <c r="CC49" s="229"/>
    </row>
    <row r="50" spans="3:81" ht="16.5" customHeight="1" x14ac:dyDescent="0.25">
      <c r="C50" s="79"/>
      <c r="D50" s="761"/>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CB50" s="229"/>
      <c r="CC50" s="229"/>
    </row>
    <row r="51" spans="3:81" ht="16.5" customHeight="1" x14ac:dyDescent="0.25">
      <c r="C51" s="79"/>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CB51" s="229"/>
      <c r="CC51" s="229"/>
    </row>
    <row r="52" spans="3:81" ht="16.5" customHeight="1" x14ac:dyDescent="0.25">
      <c r="C52" s="79"/>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CB52" s="229"/>
      <c r="CC52" s="229"/>
    </row>
    <row r="53" spans="3:81" ht="16.5" customHeight="1" x14ac:dyDescent="0.25">
      <c r="C53" s="79"/>
      <c r="D53" s="761"/>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CB53" s="229"/>
      <c r="CC53" s="229"/>
    </row>
    <row r="54" spans="3:81" ht="16.5" customHeight="1" x14ac:dyDescent="0.25">
      <c r="C54" s="79"/>
      <c r="D54" s="761"/>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CB54" s="229"/>
      <c r="CC54" s="229"/>
    </row>
    <row r="55" spans="3:81" ht="16.5" customHeight="1" x14ac:dyDescent="0.25">
      <c r="C55" s="79"/>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CB55" s="229"/>
      <c r="CC55" s="229"/>
    </row>
    <row r="56" spans="3:81" ht="16.5" customHeight="1" x14ac:dyDescent="0.25">
      <c r="C56" s="79"/>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CB56" s="229"/>
      <c r="CC56" s="229"/>
    </row>
    <row r="57" spans="3:81" ht="16.5" customHeight="1" x14ac:dyDescent="0.25">
      <c r="C57" s="79"/>
      <c r="D57" s="761"/>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CB57" s="229"/>
      <c r="CC57" s="229"/>
    </row>
    <row r="58" spans="3:81" ht="16.5" customHeight="1" x14ac:dyDescent="0.25">
      <c r="C58" s="80"/>
      <c r="D58" s="779"/>
      <c r="E58" s="779"/>
      <c r="F58" s="779"/>
      <c r="G58" s="779"/>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c r="AK58" s="779"/>
      <c r="AL58" s="779"/>
      <c r="AM58" s="779"/>
      <c r="AN58" s="779"/>
      <c r="AO58" s="779"/>
      <c r="AP58" s="779"/>
      <c r="AQ58" s="779"/>
      <c r="AR58" s="77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CB58" s="229"/>
      <c r="CC58" s="229"/>
    </row>
    <row r="59" spans="3:81" x14ac:dyDescent="0.25">
      <c r="C59" s="13"/>
      <c r="D59" s="780"/>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row>
    <row r="60" spans="3:81" x14ac:dyDescent="0.25">
      <c r="C60" s="13"/>
      <c r="D60" s="13"/>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BT35:CB35"/>
    <mergeCell ref="D49:AR49"/>
    <mergeCell ref="D41:AR41"/>
    <mergeCell ref="D57:AR57"/>
    <mergeCell ref="D51:AR51"/>
    <mergeCell ref="D52:AR52"/>
    <mergeCell ref="D45:AR45"/>
    <mergeCell ref="D46:AR46"/>
    <mergeCell ref="D47:AR47"/>
    <mergeCell ref="D48:AR48"/>
    <mergeCell ref="D50:AR50"/>
    <mergeCell ref="D42:AR42"/>
    <mergeCell ref="D43:AR43"/>
    <mergeCell ref="D44:AR44"/>
    <mergeCell ref="D58:AR58"/>
    <mergeCell ref="D59:AR59"/>
    <mergeCell ref="D53:AR53"/>
    <mergeCell ref="D54:AR54"/>
    <mergeCell ref="D55:AR55"/>
    <mergeCell ref="D56:AR56"/>
    <mergeCell ref="D39:AR39"/>
    <mergeCell ref="D22:AQ22"/>
    <mergeCell ref="D38:AR38"/>
    <mergeCell ref="D40:AR40"/>
    <mergeCell ref="D23:AQ23"/>
    <mergeCell ref="C1:E1"/>
    <mergeCell ref="D37:AR37"/>
    <mergeCell ref="D36:AR36"/>
    <mergeCell ref="AD28:AP28"/>
    <mergeCell ref="AD26:AP26"/>
    <mergeCell ref="AD30:AP30"/>
    <mergeCell ref="V26:AB26"/>
    <mergeCell ref="V32:AB32"/>
    <mergeCell ref="C4:AQ4"/>
    <mergeCell ref="C6:AN6"/>
    <mergeCell ref="D21:AQ21"/>
  </mergeCells>
  <phoneticPr fontId="18" type="noConversion"/>
  <conditionalFormatting sqref="AQ19 I19 K19 M19 O19 Q19 S19 U19 W19 Y19 AA19 AC19 AM19 AO19 G19 AE19 AG19 AI19 AK19">
    <cfRule type="cellIs" dxfId="84" priority="8" stopIfTrue="1" operator="lessThan">
      <formula>G10+G8+G15+G15</formula>
    </cfRule>
    <cfRule type="cellIs" dxfId="83" priority="9" stopIfTrue="1" operator="lessThan">
      <formula>#REF!</formula>
    </cfRule>
  </conditionalFormatting>
  <conditionalFormatting sqref="AW31 BQ31 BE31 BA31 BI31 BM31 BU31">
    <cfRule type="cellIs" dxfId="82" priority="10" stopIfTrue="1" operator="lessThan">
      <formula>AW17+AW16+#REF!+#REF!</formula>
    </cfRule>
    <cfRule type="cellIs" dxfId="81" priority="11" stopIfTrue="1" operator="lessThan">
      <formula>#REF!</formula>
    </cfRule>
  </conditionalFormatting>
  <conditionalFormatting sqref="AW28 BQ28 BE28 BA28 BI28 BM28 BU28">
    <cfRule type="cellIs" dxfId="80" priority="12" stopIfTrue="1" operator="lessThan">
      <formula>AW17+AW16+#REF!+#REF!</formula>
    </cfRule>
    <cfRule type="cellIs" dxfId="79" priority="13" stopIfTrue="1" operator="lessThan">
      <formula>#REF!</formula>
    </cfRule>
  </conditionalFormatting>
  <conditionalFormatting sqref="AW27 BQ27 BE27 BA27 BI27 BM27 BU27">
    <cfRule type="cellIs" dxfId="78" priority="14" stopIfTrue="1" operator="lessThan">
      <formula>AW17+AW16+#REF!+#REF!</formula>
    </cfRule>
    <cfRule type="cellIs" dxfId="77" priority="15" stopIfTrue="1" operator="lessThan">
      <formula>#REF!</formula>
    </cfRule>
  </conditionalFormatting>
  <conditionalFormatting sqref="CB24:CF24 AV24:BZ24 AV13 AX13 BB11 CF11 CB11 BZ11 BX11 BV11 BT11 BR11 BP11 BN11 BL11 BJ11 BH11 BF11 BD11 AZ11 CF13 CD11 AZ13 BZ13 CB13 CD13 BX13 BB13 BD13 BF13 BH13 BJ13 BL13 BN13 BP13 BR13 BT13 BV13 CF16 CD16 CB16 BZ16 BX16 BV16 BT16 BR16 BP16 BN16 BL16 BJ16 BH16 BF16 BD16 BB16 AZ16 AV16 AX16 AV19:CF19">
    <cfRule type="cellIs" dxfId="76" priority="19" stopIfTrue="1" operator="equal">
      <formula>"&lt;&gt;"</formula>
    </cfRule>
  </conditionalFormatting>
  <conditionalFormatting sqref="AP13 H13 J13 L13 N13 P13 R13 T13 V13 X13 Z13 AB13 AD13 AL13 AN13 F13 AF13 AH13 AJ13">
    <cfRule type="cellIs" dxfId="75" priority="20" stopIfTrue="1" operator="lessThan">
      <formula>F14+F15+F17+F18</formula>
    </cfRule>
  </conditionalFormatting>
  <conditionalFormatting sqref="AV12 AX12 AZ12 BB12 BD12 BF12 BH12 BJ12 BL12 BN12 BP12 BR12 BT12 BV12 BX12 BZ12 CB12 CD12 CF12">
    <cfRule type="cellIs" dxfId="74" priority="31" stopIfTrue="1" operator="lessThan">
      <formula>0</formula>
    </cfRule>
  </conditionalFormatting>
  <conditionalFormatting sqref="AR19">
    <cfRule type="cellIs" dxfId="73" priority="16" stopIfTrue="1" operator="lessThan">
      <formula>AR10+AR8+AR15+AR15</formula>
    </cfRule>
    <cfRule type="cellIs" dxfId="72" priority="17" stopIfTrue="1" operator="lessThan">
      <formula>#REF!/1000</formula>
    </cfRule>
  </conditionalFormatting>
  <conditionalFormatting sqref="AP19 H19 J19 L19 N19 P19 R19 T19 V19 X19 Z19 AB19 AD19 AL19 AN19 F19 AJ19 AF19 AH19">
    <cfRule type="cellIs" dxfId="71" priority="18" stopIfTrue="1" operator="lessThan">
      <formula>$F$9+$F$10+$F$11-$F$12-$F$13</formula>
    </cfRule>
  </conditionalFormatting>
  <printOptions horizontalCentered="1"/>
  <pageMargins left="0.45972222222222225" right="0.57013888888888886" top="0.53" bottom="0.71" header="0.31" footer="0.37"/>
  <pageSetup paperSize="9" scale="84" firstPageNumber="0" orientation="landscape" horizontalDpi="300" verticalDpi="300" r:id="rId2"/>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33" min="2" max="43" man="1"/>
  </rowBreaks>
  <colBreaks count="1" manualBreakCount="1">
    <brk id="45"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V77"/>
  <sheetViews>
    <sheetView showGridLines="0" rightToLeft="1" topLeftCell="B1" zoomScale="90" zoomScaleNormal="90" workbookViewId="0">
      <selection activeCell="T9" sqref="T9"/>
    </sheetView>
  </sheetViews>
  <sheetFormatPr defaultRowHeight="13.2" x14ac:dyDescent="0.25"/>
  <cols>
    <col min="1" max="1" width="5.33203125" style="358" hidden="1" customWidth="1"/>
    <col min="2" max="2" width="6.5546875" style="358" customWidth="1"/>
    <col min="3" max="3" width="9.44140625" customWidth="1"/>
    <col min="4" max="4" width="35.5546875" customWidth="1"/>
    <col min="5" max="5" width="6.109375" customWidth="1"/>
    <col min="6" max="6" width="7.5546875" style="110" hidden="1" customWidth="1"/>
    <col min="7" max="7" width="1.6640625" style="668" hidden="1" customWidth="1"/>
    <col min="8" max="8" width="6.88671875" style="110" hidden="1" customWidth="1"/>
    <col min="9" max="9" width="1.6640625" style="668" hidden="1" customWidth="1"/>
    <col min="10" max="10" width="6.88671875" style="110" hidden="1" customWidth="1"/>
    <col min="11" max="11" width="1.6640625" style="115" hidden="1" customWidth="1"/>
    <col min="12" max="12" width="6.88671875" style="110" hidden="1" customWidth="1"/>
    <col min="13" max="13" width="1.6640625" style="115" hidden="1" customWidth="1"/>
    <col min="14" max="14" width="6.88671875" style="110" hidden="1" customWidth="1"/>
    <col min="15" max="15" width="1.6640625" style="115" hidden="1" customWidth="1"/>
    <col min="16" max="16" width="6.88671875" style="110" hidden="1" customWidth="1"/>
    <col min="17" max="17" width="1.6640625" style="115" hidden="1" customWidth="1"/>
    <col min="18" max="18" width="6.88671875" style="110" hidden="1" customWidth="1"/>
    <col min="19" max="19" width="1.6640625" style="668" hidden="1" customWidth="1"/>
    <col min="20" max="20" width="6.88671875" style="110" customWidth="1"/>
    <col min="21" max="21" width="1.6640625" style="668" customWidth="1"/>
    <col min="22" max="22" width="6.88671875" style="110" customWidth="1"/>
    <col min="23" max="23" width="1.6640625" style="668" customWidth="1"/>
    <col min="24" max="24" width="6.88671875" style="110" customWidth="1"/>
    <col min="25" max="25" width="1.6640625" style="668" customWidth="1"/>
    <col min="26" max="26" width="6.88671875" style="110" customWidth="1"/>
    <col min="27" max="27" width="1.6640625" style="668" customWidth="1"/>
    <col min="28" max="28" width="6.88671875" style="110" customWidth="1"/>
    <col min="29" max="29" width="1.6640625" style="668" customWidth="1"/>
    <col min="30" max="30" width="6.88671875" style="115" customWidth="1"/>
    <col min="31" max="31" width="1.6640625" style="668" customWidth="1"/>
    <col min="32" max="32" width="6.88671875" style="115" customWidth="1"/>
    <col min="33" max="33" width="1.6640625" style="668" customWidth="1"/>
    <col min="34" max="34" width="6.88671875" style="110" customWidth="1"/>
    <col min="35" max="35" width="1.6640625" style="668" customWidth="1"/>
    <col min="36" max="36" width="6.88671875" style="110" customWidth="1"/>
    <col min="37" max="37" width="1.6640625" style="668" customWidth="1"/>
    <col min="38" max="38" width="6.88671875" style="115" customWidth="1"/>
    <col min="39" max="39" width="1.6640625" style="668" customWidth="1"/>
    <col min="40" max="40" width="6.88671875" style="110" customWidth="1"/>
    <col min="41" max="41" width="1.6640625" style="668" customWidth="1"/>
    <col min="42" max="42" width="6.88671875" style="110" customWidth="1"/>
    <col min="43" max="43" width="1.6640625" style="668" customWidth="1"/>
    <col min="44" max="44" width="0.44140625" style="115" customWidth="1"/>
    <col min="45" max="45" width="3.33203125" style="114" customWidth="1"/>
    <col min="46" max="46" width="6.109375" style="229" customWidth="1"/>
    <col min="47" max="47" width="32.44140625" style="229" customWidth="1"/>
    <col min="48" max="48" width="6.109375" style="229" customWidth="1"/>
    <col min="49" max="49" width="5.88671875" style="229" customWidth="1"/>
    <col min="50" max="50" width="1.6640625" style="278" customWidth="1"/>
    <col min="51" max="51" width="5.88671875" style="279" customWidth="1"/>
    <col min="52" max="52" width="1.6640625" style="278" customWidth="1"/>
    <col min="53" max="53" width="5.88671875" style="279" customWidth="1"/>
    <col min="54" max="54" width="1.6640625" style="278" customWidth="1"/>
    <col min="55" max="55" width="5.88671875" style="279" customWidth="1"/>
    <col min="56" max="56" width="1.6640625" style="278" customWidth="1"/>
    <col min="57" max="57" width="5.88671875" style="279" customWidth="1"/>
    <col min="58" max="58" width="1.6640625" style="278" customWidth="1"/>
    <col min="59" max="59" width="5.88671875" style="279" customWidth="1"/>
    <col min="60" max="60" width="1.6640625" style="278" customWidth="1"/>
    <col min="61" max="61" width="5.88671875" style="279" customWidth="1"/>
    <col min="62" max="62" width="1.6640625" style="278" customWidth="1"/>
    <col min="63" max="63" width="5.88671875" style="279" customWidth="1"/>
    <col min="64" max="64" width="1.6640625" style="278" customWidth="1"/>
    <col min="65" max="65" width="5.88671875" style="279" customWidth="1"/>
    <col min="66" max="66" width="1.6640625" style="278" customWidth="1"/>
    <col min="67" max="67" width="5.88671875" style="279" customWidth="1"/>
    <col min="68" max="68" width="1.6640625" style="278" customWidth="1"/>
    <col min="69" max="69" width="5.88671875" style="279" customWidth="1"/>
    <col min="70" max="70" width="1.6640625" style="278" customWidth="1"/>
    <col min="71" max="71" width="5.88671875" style="279" customWidth="1"/>
    <col min="72" max="72" width="1.6640625" style="278" customWidth="1"/>
    <col min="73" max="73" width="5.88671875" style="279" customWidth="1"/>
    <col min="74" max="74" width="1.6640625" style="278" customWidth="1"/>
    <col min="75" max="75" width="5.88671875" style="279" customWidth="1"/>
    <col min="76" max="76" width="1.6640625" style="278" customWidth="1"/>
    <col min="77" max="77" width="5.88671875" style="279" customWidth="1"/>
    <col min="78" max="78" width="1.6640625" style="229" customWidth="1"/>
    <col min="79" max="79" width="5.88671875" style="229" customWidth="1"/>
    <col min="80" max="80" width="1.6640625" style="229" customWidth="1"/>
    <col min="81" max="81" width="5.88671875" style="279" customWidth="1"/>
    <col min="82" max="82" width="1.6640625" style="278" customWidth="1"/>
    <col min="83" max="83" width="5.88671875" style="279" customWidth="1"/>
    <col min="84" max="84" width="1.6640625" style="229" customWidth="1"/>
    <col min="85" max="85" width="5.88671875" style="229" customWidth="1"/>
    <col min="86" max="86" width="1.6640625" style="229" customWidth="1"/>
  </cols>
  <sheetData>
    <row r="1" spans="1:93" ht="15" customHeight="1" x14ac:dyDescent="0.3">
      <c r="B1" s="662">
        <v>0</v>
      </c>
      <c r="C1" s="764" t="s">
        <v>279</v>
      </c>
      <c r="D1" s="764"/>
      <c r="E1" s="765"/>
      <c r="F1" s="446"/>
      <c r="G1" s="663"/>
      <c r="H1" s="124"/>
      <c r="I1" s="663"/>
      <c r="J1" s="124"/>
      <c r="K1" s="144"/>
      <c r="L1" s="124"/>
      <c r="M1" s="144"/>
      <c r="N1" s="124"/>
      <c r="O1" s="144"/>
      <c r="P1" s="124"/>
      <c r="Q1" s="144"/>
      <c r="R1" s="124"/>
      <c r="S1" s="663"/>
      <c r="T1" s="124"/>
      <c r="U1" s="663"/>
      <c r="V1" s="124"/>
      <c r="W1" s="663"/>
      <c r="X1" s="124"/>
      <c r="Y1" s="663"/>
      <c r="Z1" s="136"/>
      <c r="AA1" s="156"/>
      <c r="AB1" s="136"/>
      <c r="AC1" s="156"/>
      <c r="AD1" s="156"/>
      <c r="AE1" s="156"/>
      <c r="AF1" s="156"/>
      <c r="AG1" s="156"/>
      <c r="AH1" s="136"/>
      <c r="AI1" s="156"/>
      <c r="AJ1" s="136"/>
      <c r="AK1" s="156"/>
      <c r="AL1" s="156"/>
      <c r="AM1" s="156"/>
      <c r="AN1" s="136"/>
      <c r="AO1" s="156"/>
      <c r="AP1" s="136"/>
      <c r="AQ1" s="156"/>
      <c r="AR1" s="119"/>
      <c r="AT1" s="588" t="s">
        <v>91</v>
      </c>
      <c r="AU1" s="241"/>
      <c r="AV1" s="228"/>
      <c r="AW1" s="225"/>
      <c r="AX1" s="260"/>
      <c r="AY1" s="261"/>
      <c r="AZ1" s="260"/>
      <c r="BA1" s="261"/>
      <c r="BB1" s="260"/>
      <c r="BC1" s="261"/>
      <c r="BD1" s="260"/>
      <c r="BE1" s="261"/>
      <c r="BF1" s="260"/>
      <c r="BG1" s="261"/>
      <c r="BH1" s="260"/>
      <c r="BI1" s="261"/>
      <c r="BJ1" s="260"/>
      <c r="BK1" s="261"/>
      <c r="BL1" s="260"/>
      <c r="BM1" s="261"/>
      <c r="BN1" s="260"/>
      <c r="BO1" s="261"/>
      <c r="BP1" s="260"/>
      <c r="BQ1" s="261"/>
      <c r="BR1" s="260"/>
      <c r="BS1" s="261"/>
      <c r="BT1" s="260"/>
      <c r="BU1" s="261"/>
      <c r="BV1" s="260"/>
      <c r="BW1" s="262"/>
      <c r="BX1" s="260"/>
      <c r="BY1" s="262"/>
      <c r="BZ1" s="228"/>
      <c r="CA1" s="228"/>
      <c r="CB1" s="228"/>
      <c r="CC1" s="262"/>
      <c r="CD1" s="260"/>
      <c r="CE1" s="262"/>
      <c r="CF1" s="228"/>
      <c r="CG1" s="228"/>
      <c r="CH1" s="228"/>
      <c r="CI1" s="85"/>
      <c r="CJ1" s="85"/>
    </row>
    <row r="2" spans="1:93" x14ac:dyDescent="0.25">
      <c r="C2" s="52"/>
      <c r="D2" s="52"/>
      <c r="E2" s="53"/>
      <c r="F2" s="447"/>
      <c r="G2" s="145"/>
      <c r="H2" s="125"/>
      <c r="I2" s="145"/>
      <c r="J2" s="125"/>
      <c r="K2" s="145"/>
      <c r="L2" s="125"/>
      <c r="M2" s="145"/>
      <c r="N2" s="125"/>
      <c r="O2" s="145"/>
      <c r="P2" s="125"/>
      <c r="Q2" s="145"/>
      <c r="R2" s="125"/>
      <c r="S2" s="145"/>
      <c r="T2" s="125"/>
      <c r="U2" s="145"/>
      <c r="V2" s="125"/>
      <c r="W2" s="145"/>
      <c r="X2" s="125"/>
      <c r="Y2" s="145"/>
      <c r="Z2" s="137"/>
      <c r="AA2" s="157"/>
      <c r="AB2" s="137"/>
      <c r="AC2" s="157"/>
      <c r="AD2" s="157"/>
      <c r="AE2" s="157"/>
      <c r="AF2" s="157"/>
      <c r="AG2" s="157"/>
      <c r="AH2" s="137"/>
      <c r="AI2" s="157"/>
      <c r="AJ2" s="137"/>
      <c r="AK2" s="157"/>
      <c r="AL2" s="157"/>
      <c r="AM2" s="157"/>
      <c r="AN2" s="137"/>
      <c r="AO2" s="157"/>
      <c r="AP2" s="137"/>
      <c r="AQ2" s="157"/>
      <c r="AR2" s="117"/>
      <c r="AS2" s="168"/>
      <c r="AT2" s="480" t="s">
        <v>92</v>
      </c>
      <c r="AU2" s="242"/>
      <c r="AV2" s="243"/>
      <c r="AW2" s="243"/>
      <c r="AX2" s="263"/>
      <c r="AY2" s="264"/>
      <c r="AZ2" s="263"/>
      <c r="BA2" s="264"/>
      <c r="BB2" s="263"/>
      <c r="BC2" s="264"/>
      <c r="BD2" s="263"/>
      <c r="BE2" s="264"/>
      <c r="BF2" s="263"/>
      <c r="BG2" s="264"/>
      <c r="BH2" s="263"/>
      <c r="BI2" s="264"/>
      <c r="BJ2" s="263"/>
      <c r="BK2" s="264"/>
      <c r="BL2" s="263"/>
      <c r="BM2" s="264"/>
      <c r="BN2" s="263"/>
      <c r="BO2" s="264"/>
      <c r="BP2" s="263"/>
      <c r="BQ2" s="264"/>
      <c r="BR2" s="263"/>
      <c r="BS2" s="264"/>
      <c r="BT2" s="263"/>
      <c r="BU2" s="264"/>
      <c r="BV2" s="263"/>
      <c r="BW2" s="264"/>
      <c r="BX2" s="263"/>
      <c r="BY2" s="264"/>
      <c r="BZ2" s="228"/>
      <c r="CA2" s="228"/>
      <c r="CB2" s="228"/>
      <c r="CC2" s="264"/>
      <c r="CD2" s="263"/>
      <c r="CE2" s="264"/>
      <c r="CF2" s="228"/>
      <c r="CG2" s="228"/>
      <c r="CH2" s="228"/>
      <c r="CI2" s="85"/>
      <c r="CJ2" s="85"/>
    </row>
    <row r="3" spans="1:93" s="9" customFormat="1" ht="17.25" customHeight="1" x14ac:dyDescent="0.25">
      <c r="A3" s="358"/>
      <c r="B3" s="358">
        <v>422</v>
      </c>
      <c r="C3" s="583" t="s">
        <v>84</v>
      </c>
      <c r="D3" s="513" t="s">
        <v>361</v>
      </c>
      <c r="E3" s="514"/>
      <c r="F3" s="515"/>
      <c r="G3" s="516"/>
      <c r="H3" s="517"/>
      <c r="I3" s="516"/>
      <c r="J3" s="517"/>
      <c r="K3" s="516"/>
      <c r="L3" s="517"/>
      <c r="M3" s="516"/>
      <c r="N3" s="517"/>
      <c r="O3" s="516"/>
      <c r="P3" s="518"/>
      <c r="Q3" s="516"/>
      <c r="R3" s="518"/>
      <c r="S3" s="516"/>
      <c r="T3" s="518"/>
      <c r="U3" s="145"/>
      <c r="V3" s="584" t="s">
        <v>85</v>
      </c>
      <c r="W3" s="670"/>
      <c r="X3" s="520"/>
      <c r="Y3" s="519"/>
      <c r="Z3" s="521"/>
      <c r="AA3" s="519"/>
      <c r="AB3" s="520"/>
      <c r="AC3" s="519"/>
      <c r="AD3" s="520"/>
      <c r="AE3" s="519"/>
      <c r="AF3" s="520"/>
      <c r="AG3" s="519"/>
      <c r="AH3" s="522"/>
      <c r="AI3" s="671"/>
      <c r="AJ3" s="523"/>
      <c r="AK3" s="671"/>
      <c r="AL3" s="520"/>
      <c r="AM3" s="519"/>
      <c r="AN3" s="522"/>
      <c r="AO3" s="671"/>
      <c r="AP3" s="523"/>
      <c r="AQ3" s="671"/>
      <c r="AR3" s="208"/>
      <c r="AS3" s="173"/>
      <c r="AT3" s="481" t="s">
        <v>93</v>
      </c>
      <c r="AU3" s="245"/>
      <c r="AV3" s="246"/>
      <c r="AW3" s="247"/>
      <c r="AX3" s="370"/>
      <c r="AY3" s="370"/>
      <c r="AZ3" s="370"/>
      <c r="BA3" s="370"/>
      <c r="BB3" s="226"/>
      <c r="BC3" s="226"/>
      <c r="BD3" s="226"/>
      <c r="BE3" s="226"/>
      <c r="BF3" s="226"/>
      <c r="BG3" s="226"/>
      <c r="BH3" s="248"/>
      <c r="BI3" s="247"/>
      <c r="BJ3" s="247"/>
      <c r="BK3" s="247"/>
      <c r="BL3" s="247"/>
      <c r="BM3" s="247"/>
      <c r="BN3" s="247"/>
      <c r="BO3" s="248"/>
      <c r="BP3" s="248"/>
      <c r="BQ3" s="248"/>
      <c r="BR3" s="247"/>
      <c r="BS3" s="247"/>
      <c r="BT3" s="247"/>
      <c r="BU3" s="247"/>
      <c r="BV3" s="247"/>
      <c r="BW3" s="247"/>
      <c r="BX3" s="247"/>
      <c r="BY3" s="247"/>
      <c r="BZ3" s="245"/>
      <c r="CA3" s="245"/>
      <c r="CB3" s="245"/>
      <c r="CC3" s="247"/>
      <c r="CD3" s="247"/>
      <c r="CE3" s="247"/>
      <c r="CF3" s="245"/>
      <c r="CG3" s="245"/>
      <c r="CH3" s="245"/>
      <c r="CI3" s="106"/>
    </row>
    <row r="4" spans="1:93" s="220" customFormat="1" ht="4.5" customHeight="1" x14ac:dyDescent="0.25">
      <c r="A4" s="358"/>
      <c r="B4" s="358"/>
      <c r="C4" s="766"/>
      <c r="D4" s="766"/>
      <c r="E4" s="766"/>
      <c r="F4" s="767"/>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159"/>
      <c r="AS4" s="173"/>
      <c r="AT4" s="345"/>
      <c r="AU4" s="244"/>
      <c r="AV4" s="244"/>
      <c r="AW4" s="244"/>
      <c r="AX4" s="244"/>
      <c r="AY4" s="244"/>
      <c r="AZ4" s="244"/>
      <c r="BA4" s="265"/>
      <c r="BB4" s="266"/>
      <c r="BC4" s="265"/>
      <c r="BD4" s="266"/>
      <c r="BE4" s="265"/>
      <c r="BF4" s="266"/>
      <c r="BG4" s="265"/>
      <c r="BH4" s="266"/>
      <c r="BI4" s="265"/>
      <c r="BJ4" s="266"/>
      <c r="BK4" s="265"/>
      <c r="BL4" s="266"/>
      <c r="BM4" s="267"/>
      <c r="BN4" s="268"/>
      <c r="BO4" s="267"/>
      <c r="BP4" s="268"/>
      <c r="BQ4" s="799"/>
      <c r="BR4" s="799"/>
      <c r="BS4" s="267"/>
      <c r="BT4" s="268"/>
      <c r="BU4" s="267"/>
      <c r="BV4" s="268"/>
      <c r="BW4" s="267"/>
      <c r="BX4" s="268"/>
      <c r="BY4" s="245"/>
      <c r="BZ4" s="244"/>
      <c r="CA4" s="244"/>
      <c r="CB4" s="244"/>
      <c r="CC4" s="267"/>
      <c r="CD4" s="268"/>
      <c r="CE4" s="245"/>
      <c r="CF4" s="244"/>
      <c r="CG4" s="244"/>
      <c r="CH4" s="244"/>
    </row>
    <row r="5" spans="1:93" ht="3.75" customHeight="1" x14ac:dyDescent="0.25">
      <c r="C5" s="58"/>
      <c r="D5" s="58"/>
      <c r="E5" s="58"/>
      <c r="F5" s="448"/>
      <c r="G5" s="146"/>
      <c r="H5" s="126"/>
      <c r="I5" s="146"/>
      <c r="J5" s="126"/>
      <c r="K5" s="146"/>
      <c r="L5" s="126"/>
      <c r="M5" s="146"/>
      <c r="N5" s="126"/>
      <c r="O5" s="146"/>
      <c r="P5" s="126"/>
      <c r="Q5" s="146"/>
      <c r="R5" s="126"/>
      <c r="S5" s="146"/>
      <c r="T5" s="126"/>
      <c r="U5" s="146"/>
      <c r="V5" s="126"/>
      <c r="W5" s="146"/>
      <c r="X5" s="126"/>
      <c r="Y5" s="146"/>
      <c r="Z5" s="126"/>
      <c r="AA5" s="146"/>
      <c r="AB5" s="126"/>
      <c r="AC5" s="146"/>
      <c r="AD5" s="146"/>
      <c r="AE5" s="146"/>
      <c r="AF5" s="146"/>
      <c r="AG5" s="146"/>
      <c r="AH5" s="126"/>
      <c r="AI5" s="146"/>
      <c r="AJ5" s="126"/>
      <c r="AK5" s="146"/>
      <c r="AL5" s="146"/>
      <c r="AM5" s="146"/>
      <c r="AN5" s="126"/>
      <c r="AO5" s="146"/>
      <c r="AP5" s="126"/>
      <c r="AQ5" s="146"/>
      <c r="AR5" s="118"/>
      <c r="AS5" s="169"/>
      <c r="AT5" s="346"/>
      <c r="AU5" s="227"/>
      <c r="AV5" s="227"/>
      <c r="AW5" s="227"/>
      <c r="AX5" s="269"/>
      <c r="AY5" s="270"/>
      <c r="AZ5" s="269"/>
      <c r="BA5" s="270"/>
      <c r="BB5" s="269"/>
      <c r="BC5" s="270"/>
      <c r="BD5" s="269"/>
      <c r="BE5" s="270"/>
      <c r="BF5" s="269"/>
      <c r="BG5" s="270"/>
      <c r="BH5" s="269"/>
      <c r="BI5" s="270"/>
      <c r="BJ5" s="269"/>
      <c r="BK5" s="270"/>
      <c r="BL5" s="269"/>
      <c r="BM5" s="270"/>
      <c r="BN5" s="269"/>
      <c r="BO5" s="270"/>
      <c r="BP5" s="269"/>
      <c r="BQ5" s="270"/>
      <c r="BR5" s="269"/>
      <c r="BS5" s="270"/>
      <c r="BT5" s="269"/>
      <c r="BU5" s="270"/>
      <c r="BV5" s="269"/>
      <c r="BW5" s="270"/>
      <c r="BX5" s="269"/>
      <c r="BY5" s="270"/>
      <c r="BZ5" s="245"/>
      <c r="CA5" s="245"/>
      <c r="CB5" s="245"/>
      <c r="CC5" s="270"/>
      <c r="CD5" s="269"/>
      <c r="CE5" s="270"/>
      <c r="CF5" s="245"/>
      <c r="CG5" s="245"/>
      <c r="CH5" s="245"/>
      <c r="CI5" s="106"/>
      <c r="CJ5" s="85"/>
    </row>
    <row r="6" spans="1:93" ht="18.75" customHeight="1" x14ac:dyDescent="0.3">
      <c r="B6" s="358">
        <v>163</v>
      </c>
      <c r="C6" s="793" t="s">
        <v>125</v>
      </c>
      <c r="D6" s="793"/>
      <c r="E6" s="793"/>
      <c r="F6" s="793"/>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c r="AH6" s="793"/>
      <c r="AI6" s="793"/>
      <c r="AJ6" s="793"/>
      <c r="AK6" s="793"/>
      <c r="AL6" s="793"/>
      <c r="AM6" s="793"/>
      <c r="AN6" s="793"/>
      <c r="AO6" s="155"/>
      <c r="AP6" s="135"/>
      <c r="AQ6" s="155"/>
      <c r="AR6" s="165"/>
      <c r="AS6" s="174"/>
      <c r="AT6" s="345"/>
      <c r="AX6" s="229"/>
      <c r="AY6" s="229"/>
      <c r="AZ6" s="229"/>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CC6" s="228"/>
      <c r="CD6" s="228"/>
      <c r="CE6" s="228"/>
    </row>
    <row r="7" spans="1:93" ht="14.25" customHeight="1" x14ac:dyDescent="0.25">
      <c r="F7" s="450"/>
      <c r="G7" s="148"/>
      <c r="H7" s="134"/>
      <c r="I7" s="148"/>
      <c r="J7" s="134"/>
      <c r="K7" s="148"/>
      <c r="L7" s="134"/>
      <c r="M7" s="148"/>
      <c r="N7" s="134"/>
      <c r="O7" s="148"/>
      <c r="P7" s="134"/>
      <c r="Q7" s="148"/>
      <c r="R7" s="586" t="s">
        <v>86</v>
      </c>
      <c r="S7" s="669"/>
      <c r="T7" s="694" t="s">
        <v>86</v>
      </c>
      <c r="U7" s="669"/>
      <c r="V7" s="203"/>
      <c r="W7" s="669"/>
      <c r="X7" s="203"/>
      <c r="Y7" s="669"/>
      <c r="Z7" s="204"/>
      <c r="AA7" s="669"/>
      <c r="AB7" s="133"/>
      <c r="AC7" s="669"/>
      <c r="AD7" s="203"/>
      <c r="AE7" s="669"/>
      <c r="AF7" s="206"/>
      <c r="AG7" s="669"/>
      <c r="AH7" s="207"/>
      <c r="AI7" s="672"/>
      <c r="AJ7" s="12"/>
      <c r="AK7" s="674"/>
      <c r="AL7" s="206"/>
      <c r="AM7" s="669"/>
      <c r="AN7" s="207"/>
      <c r="AO7" s="672"/>
      <c r="AP7" s="12"/>
      <c r="AQ7" s="674" t="s">
        <v>87</v>
      </c>
      <c r="AR7" s="158"/>
      <c r="AS7" s="85"/>
      <c r="AT7" s="485" t="s">
        <v>141</v>
      </c>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CC7" s="385"/>
      <c r="CD7" s="385"/>
      <c r="CE7" s="385"/>
    </row>
    <row r="8" spans="1:93" s="83" customFormat="1" ht="25.5" customHeight="1" x14ac:dyDescent="0.2">
      <c r="A8" s="365"/>
      <c r="B8" s="366">
        <v>2</v>
      </c>
      <c r="C8" s="587" t="s">
        <v>88</v>
      </c>
      <c r="D8" s="587" t="s">
        <v>89</v>
      </c>
      <c r="E8" s="587" t="s">
        <v>90</v>
      </c>
      <c r="F8" s="180">
        <v>1990</v>
      </c>
      <c r="G8" s="684"/>
      <c r="H8" s="180">
        <v>1995</v>
      </c>
      <c r="I8" s="684"/>
      <c r="J8" s="180">
        <v>1996</v>
      </c>
      <c r="K8" s="181"/>
      <c r="L8" s="180">
        <v>1997</v>
      </c>
      <c r="M8" s="181"/>
      <c r="N8" s="180">
        <v>1998</v>
      </c>
      <c r="O8" s="181"/>
      <c r="P8" s="180">
        <v>1999</v>
      </c>
      <c r="Q8" s="181"/>
      <c r="R8" s="180">
        <v>2000</v>
      </c>
      <c r="S8" s="684"/>
      <c r="T8" s="180">
        <v>2001</v>
      </c>
      <c r="U8" s="684"/>
      <c r="V8" s="180">
        <v>2002</v>
      </c>
      <c r="W8" s="684"/>
      <c r="X8" s="180">
        <v>2003</v>
      </c>
      <c r="Y8" s="684"/>
      <c r="Z8" s="180">
        <v>2004</v>
      </c>
      <c r="AA8" s="684"/>
      <c r="AB8" s="180">
        <v>2005</v>
      </c>
      <c r="AC8" s="684"/>
      <c r="AD8" s="180">
        <v>2006</v>
      </c>
      <c r="AE8" s="684"/>
      <c r="AF8" s="180">
        <v>2007</v>
      </c>
      <c r="AG8" s="684"/>
      <c r="AH8" s="180">
        <v>2008</v>
      </c>
      <c r="AI8" s="684"/>
      <c r="AJ8" s="180">
        <v>2009</v>
      </c>
      <c r="AK8" s="684"/>
      <c r="AL8" s="180">
        <v>2010</v>
      </c>
      <c r="AM8" s="684"/>
      <c r="AN8" s="180">
        <v>2011</v>
      </c>
      <c r="AO8" s="684"/>
      <c r="AP8" s="180">
        <v>2012</v>
      </c>
      <c r="AQ8" s="684"/>
      <c r="AR8" s="216"/>
      <c r="AS8" s="170"/>
      <c r="AT8" s="179" t="s">
        <v>171</v>
      </c>
      <c r="AU8" s="179" t="s">
        <v>172</v>
      </c>
      <c r="AV8" s="179" t="s">
        <v>173</v>
      </c>
      <c r="AW8" s="180">
        <v>1990</v>
      </c>
      <c r="AX8" s="181"/>
      <c r="AY8" s="180">
        <v>1995</v>
      </c>
      <c r="AZ8" s="181"/>
      <c r="BA8" s="180">
        <v>1996</v>
      </c>
      <c r="BB8" s="181"/>
      <c r="BC8" s="180">
        <v>1997</v>
      </c>
      <c r="BD8" s="181"/>
      <c r="BE8" s="180">
        <v>1998</v>
      </c>
      <c r="BF8" s="181"/>
      <c r="BG8" s="180">
        <v>1999</v>
      </c>
      <c r="BH8" s="181"/>
      <c r="BI8" s="180">
        <v>2000</v>
      </c>
      <c r="BJ8" s="181"/>
      <c r="BK8" s="180">
        <v>2001</v>
      </c>
      <c r="BL8" s="181"/>
      <c r="BM8" s="180">
        <v>2002</v>
      </c>
      <c r="BN8" s="181"/>
      <c r="BO8" s="180">
        <v>2003</v>
      </c>
      <c r="BP8" s="181"/>
      <c r="BQ8" s="180">
        <v>2004</v>
      </c>
      <c r="BR8" s="181"/>
      <c r="BS8" s="180">
        <v>2005</v>
      </c>
      <c r="BT8" s="181"/>
      <c r="BU8" s="180">
        <v>2006</v>
      </c>
      <c r="BV8" s="181"/>
      <c r="BW8" s="180">
        <v>2007</v>
      </c>
      <c r="BX8" s="181"/>
      <c r="BY8" s="180">
        <v>2008</v>
      </c>
      <c r="BZ8" s="181"/>
      <c r="CA8" s="180">
        <v>2009</v>
      </c>
      <c r="CB8" s="181"/>
      <c r="CC8" s="180">
        <v>2010</v>
      </c>
      <c r="CD8" s="181"/>
      <c r="CE8" s="180">
        <v>2011</v>
      </c>
      <c r="CF8" s="181"/>
      <c r="CG8" s="180">
        <v>2012</v>
      </c>
      <c r="CH8" s="181"/>
    </row>
    <row r="9" spans="1:93" ht="18.75" customHeight="1" x14ac:dyDescent="0.25">
      <c r="B9" s="386">
        <v>1801</v>
      </c>
      <c r="C9" s="615">
        <v>1</v>
      </c>
      <c r="D9" s="616" t="s">
        <v>126</v>
      </c>
      <c r="E9" s="615" t="s">
        <v>109</v>
      </c>
      <c r="F9" s="128"/>
      <c r="G9" s="149"/>
      <c r="H9" s="128"/>
      <c r="I9" s="149"/>
      <c r="J9" s="128"/>
      <c r="K9" s="149"/>
      <c r="L9" s="128"/>
      <c r="M9" s="149"/>
      <c r="N9" s="128"/>
      <c r="O9" s="149"/>
      <c r="P9" s="128"/>
      <c r="Q9" s="149"/>
      <c r="R9" s="128"/>
      <c r="S9" s="149"/>
      <c r="T9" s="189"/>
      <c r="U9" s="149"/>
      <c r="V9" s="128"/>
      <c r="W9" s="149"/>
      <c r="X9" s="128"/>
      <c r="Y9" s="149"/>
      <c r="Z9" s="189"/>
      <c r="AA9" s="149"/>
      <c r="AB9" s="128"/>
      <c r="AC9" s="149"/>
      <c r="AD9" s="128"/>
      <c r="AE9" s="149"/>
      <c r="AF9" s="128"/>
      <c r="AG9" s="149"/>
      <c r="AH9" s="128"/>
      <c r="AI9" s="149"/>
      <c r="AJ9" s="189"/>
      <c r="AK9" s="149"/>
      <c r="AL9" s="189"/>
      <c r="AM9" s="149"/>
      <c r="AN9" s="189"/>
      <c r="AO9" s="149"/>
      <c r="AP9" s="189"/>
      <c r="AQ9" s="149"/>
      <c r="AR9" s="215"/>
      <c r="AS9" s="107"/>
      <c r="AT9" s="249">
        <v>1</v>
      </c>
      <c r="AU9" s="250" t="s">
        <v>192</v>
      </c>
      <c r="AV9" s="249" t="s">
        <v>174</v>
      </c>
      <c r="AW9" s="251" t="s">
        <v>161</v>
      </c>
      <c r="AX9" s="252"/>
      <c r="AY9" s="258" t="str">
        <f>IF(OR(ISBLANK(F9),ISBLANK(H9)),"N/A",IF(ABS((H9-F9)/F9)&gt;1,"&gt; 100%","ok"))</f>
        <v>N/A</v>
      </c>
      <c r="AZ9" s="252"/>
      <c r="BA9" s="327" t="str">
        <f>IF(OR(ISBLANK(H9),ISBLANK(J9)),"N/A",IF(ABS((J9-H9)/J9)&gt;0.25,"&gt; 25%","ok"))</f>
        <v>N/A</v>
      </c>
      <c r="BB9" s="327"/>
      <c r="BC9" s="327" t="str">
        <f t="shared" ref="BC9:CA21" si="0">IF(OR(ISBLANK(J9),ISBLANK(L9)),"N/A",IF(ABS((L9-J9)/L9)&gt;0.25,"&gt; 25%","ok"))</f>
        <v>N/A</v>
      </c>
      <c r="BD9" s="327"/>
      <c r="BE9" s="327" t="str">
        <f t="shared" si="0"/>
        <v>N/A</v>
      </c>
      <c r="BF9" s="327"/>
      <c r="BG9" s="327" t="str">
        <f t="shared" si="0"/>
        <v>N/A</v>
      </c>
      <c r="BH9" s="327"/>
      <c r="BI9" s="327" t="str">
        <f t="shared" si="0"/>
        <v>N/A</v>
      </c>
      <c r="BJ9" s="327"/>
      <c r="BK9" s="327" t="str">
        <f t="shared" si="0"/>
        <v>N/A</v>
      </c>
      <c r="BL9" s="327"/>
      <c r="BM9" s="327" t="str">
        <f t="shared" si="0"/>
        <v>N/A</v>
      </c>
      <c r="BN9" s="327"/>
      <c r="BO9" s="327" t="str">
        <f t="shared" si="0"/>
        <v>N/A</v>
      </c>
      <c r="BP9" s="327"/>
      <c r="BQ9" s="327" t="str">
        <f t="shared" si="0"/>
        <v>N/A</v>
      </c>
      <c r="BR9" s="327"/>
      <c r="BS9" s="327" t="str">
        <f t="shared" si="0"/>
        <v>N/A</v>
      </c>
      <c r="BT9" s="327"/>
      <c r="BU9" s="327" t="str">
        <f t="shared" si="0"/>
        <v>N/A</v>
      </c>
      <c r="BV9" s="327"/>
      <c r="BW9" s="327" t="str">
        <f t="shared" si="0"/>
        <v>N/A</v>
      </c>
      <c r="BX9" s="327"/>
      <c r="BY9" s="327" t="str">
        <f t="shared" si="0"/>
        <v>N/A</v>
      </c>
      <c r="BZ9" s="327"/>
      <c r="CA9" s="327" t="str">
        <f t="shared" si="0"/>
        <v>N/A</v>
      </c>
      <c r="CB9" s="252"/>
      <c r="CC9" s="327" t="str">
        <f t="shared" ref="CC9:CC21" si="1">IF(OR(ISBLANK(AJ9),ISBLANK(AL9)),"N/A",IF(ABS((AL9-AJ9)/AL9)&gt;0.25,"&gt; 25%","ok"))</f>
        <v>N/A</v>
      </c>
      <c r="CD9" s="327"/>
      <c r="CE9" s="327" t="str">
        <f t="shared" ref="CE9:CE21" si="2">IF(OR(ISBLANK(AL9),ISBLANK(AN9)),"N/A",IF(ABS((AN9-AL9)/AN9)&gt;0.25,"&gt; 25%","ok"))</f>
        <v>N/A</v>
      </c>
      <c r="CF9" s="327"/>
      <c r="CG9" s="327" t="str">
        <f t="shared" ref="CG9:CG22" si="3">IF(OR(ISBLANK(AN9),ISBLANK(AP9)),"N/A",IF(ABS((AP9-AN9)/AP9)&gt;0.25,"&gt; 25%","ok"))</f>
        <v>N/A</v>
      </c>
      <c r="CH9" s="252"/>
      <c r="CI9" s="85"/>
      <c r="CJ9" s="85"/>
      <c r="CK9" s="85"/>
      <c r="CL9" s="85"/>
      <c r="CM9" s="85"/>
      <c r="CN9" s="85"/>
      <c r="CO9" s="85"/>
    </row>
    <row r="10" spans="1:93" ht="18.75" customHeight="1" x14ac:dyDescent="0.25">
      <c r="B10" s="386">
        <v>1805</v>
      </c>
      <c r="C10" s="607">
        <v>2</v>
      </c>
      <c r="D10" s="617" t="s">
        <v>127</v>
      </c>
      <c r="E10" s="607" t="s">
        <v>109</v>
      </c>
      <c r="F10" s="162"/>
      <c r="G10" s="143"/>
      <c r="H10" s="162"/>
      <c r="I10" s="143"/>
      <c r="J10" s="162"/>
      <c r="K10" s="143"/>
      <c r="L10" s="162"/>
      <c r="M10" s="143"/>
      <c r="N10" s="162"/>
      <c r="O10" s="143"/>
      <c r="P10" s="162"/>
      <c r="Q10" s="143"/>
      <c r="R10" s="162"/>
      <c r="S10" s="143"/>
      <c r="T10" s="189"/>
      <c r="U10" s="143"/>
      <c r="V10" s="162"/>
      <c r="W10" s="143"/>
      <c r="X10" s="162"/>
      <c r="Y10" s="143"/>
      <c r="Z10" s="189"/>
      <c r="AA10" s="143"/>
      <c r="AB10" s="162"/>
      <c r="AC10" s="143"/>
      <c r="AD10" s="162"/>
      <c r="AE10" s="143"/>
      <c r="AF10" s="162"/>
      <c r="AG10" s="143"/>
      <c r="AH10" s="162"/>
      <c r="AI10" s="143"/>
      <c r="AJ10" s="189"/>
      <c r="AK10" s="143"/>
      <c r="AL10" s="189"/>
      <c r="AM10" s="143"/>
      <c r="AN10" s="189"/>
      <c r="AO10" s="143"/>
      <c r="AP10" s="189"/>
      <c r="AQ10" s="143"/>
      <c r="AR10" s="215"/>
      <c r="AS10" s="107"/>
      <c r="AT10" s="193">
        <v>2</v>
      </c>
      <c r="AU10" s="250" t="s">
        <v>193</v>
      </c>
      <c r="AV10" s="249" t="s">
        <v>174</v>
      </c>
      <c r="AW10" s="251" t="s">
        <v>161</v>
      </c>
      <c r="AX10" s="252"/>
      <c r="AY10" s="258" t="str">
        <f t="shared" ref="AY10:AY21" si="4">IF(OR(ISBLANK(F10),ISBLANK(H10)),"N/A",IF(ABS((H10-F10)/F10)&gt;1,"&gt; 100%","ok"))</f>
        <v>N/A</v>
      </c>
      <c r="AZ10" s="196"/>
      <c r="BA10" s="327" t="str">
        <f t="shared" ref="BA10:BA20" si="5">IF(OR(ISBLANK(H10),ISBLANK(J10)),"N/A",IF(ABS((J10-H10)/J10)&gt;0.25,"&gt; 25%","ok"))</f>
        <v>N/A</v>
      </c>
      <c r="BB10" s="327"/>
      <c r="BC10" s="327" t="str">
        <f t="shared" si="0"/>
        <v>N/A</v>
      </c>
      <c r="BD10" s="327"/>
      <c r="BE10" s="327" t="str">
        <f t="shared" si="0"/>
        <v>N/A</v>
      </c>
      <c r="BF10" s="327"/>
      <c r="BG10" s="327" t="str">
        <f t="shared" si="0"/>
        <v>N/A</v>
      </c>
      <c r="BH10" s="327"/>
      <c r="BI10" s="327" t="str">
        <f t="shared" si="0"/>
        <v>N/A</v>
      </c>
      <c r="BJ10" s="327"/>
      <c r="BK10" s="327" t="str">
        <f t="shared" si="0"/>
        <v>N/A</v>
      </c>
      <c r="BL10" s="327"/>
      <c r="BM10" s="327" t="str">
        <f t="shared" si="0"/>
        <v>N/A</v>
      </c>
      <c r="BN10" s="327"/>
      <c r="BO10" s="327" t="str">
        <f t="shared" si="0"/>
        <v>N/A</v>
      </c>
      <c r="BP10" s="327"/>
      <c r="BQ10" s="327" t="str">
        <f t="shared" si="0"/>
        <v>N/A</v>
      </c>
      <c r="BR10" s="327"/>
      <c r="BS10" s="327" t="str">
        <f t="shared" si="0"/>
        <v>N/A</v>
      </c>
      <c r="BT10" s="327"/>
      <c r="BU10" s="327" t="str">
        <f t="shared" si="0"/>
        <v>N/A</v>
      </c>
      <c r="BV10" s="327"/>
      <c r="BW10" s="327" t="str">
        <f t="shared" si="0"/>
        <v>N/A</v>
      </c>
      <c r="BX10" s="327"/>
      <c r="BY10" s="327" t="str">
        <f t="shared" si="0"/>
        <v>N/A</v>
      </c>
      <c r="BZ10" s="327"/>
      <c r="CA10" s="327" t="str">
        <f t="shared" si="0"/>
        <v>N/A</v>
      </c>
      <c r="CB10" s="196"/>
      <c r="CC10" s="327" t="str">
        <f t="shared" si="1"/>
        <v>N/A</v>
      </c>
      <c r="CD10" s="327"/>
      <c r="CE10" s="327" t="str">
        <f t="shared" si="2"/>
        <v>N/A</v>
      </c>
      <c r="CF10" s="327"/>
      <c r="CG10" s="327" t="str">
        <f t="shared" si="3"/>
        <v>N/A</v>
      </c>
      <c r="CH10" s="196"/>
      <c r="CI10" s="85"/>
      <c r="CJ10" s="85"/>
      <c r="CK10" s="85"/>
      <c r="CL10" s="85"/>
      <c r="CM10" s="85"/>
      <c r="CN10" s="85"/>
      <c r="CO10" s="85"/>
    </row>
    <row r="11" spans="1:93" ht="18.75" customHeight="1" x14ac:dyDescent="0.25">
      <c r="A11" s="358" t="s">
        <v>180</v>
      </c>
      <c r="B11" s="386">
        <v>1814</v>
      </c>
      <c r="C11" s="607">
        <v>3</v>
      </c>
      <c r="D11" s="618" t="s">
        <v>128</v>
      </c>
      <c r="E11" s="607" t="s">
        <v>109</v>
      </c>
      <c r="F11" s="189"/>
      <c r="G11" s="143"/>
      <c r="H11" s="189"/>
      <c r="I11" s="143"/>
      <c r="J11" s="189"/>
      <c r="K11" s="143"/>
      <c r="L11" s="189"/>
      <c r="M11" s="143"/>
      <c r="N11" s="189"/>
      <c r="O11" s="143"/>
      <c r="P11" s="189"/>
      <c r="Q11" s="143"/>
      <c r="R11" s="189"/>
      <c r="S11" s="143"/>
      <c r="T11" s="189">
        <v>1438</v>
      </c>
      <c r="U11" s="143"/>
      <c r="V11" s="189"/>
      <c r="W11" s="143"/>
      <c r="X11" s="189"/>
      <c r="Y11" s="143"/>
      <c r="Z11" s="189">
        <v>1580</v>
      </c>
      <c r="AA11" s="143"/>
      <c r="AB11" s="189"/>
      <c r="AC11" s="143"/>
      <c r="AD11" s="189"/>
      <c r="AE11" s="143"/>
      <c r="AF11" s="189"/>
      <c r="AG11" s="143"/>
      <c r="AH11" s="189"/>
      <c r="AI11" s="143"/>
      <c r="AJ11" s="189">
        <v>1720</v>
      </c>
      <c r="AK11" s="143"/>
      <c r="AL11" s="189"/>
      <c r="AM11" s="143"/>
      <c r="AN11" s="189"/>
      <c r="AO11" s="143"/>
      <c r="AP11" s="189">
        <v>1940</v>
      </c>
      <c r="AQ11" s="143"/>
      <c r="AR11" s="215"/>
      <c r="AS11" s="107"/>
      <c r="AT11" s="249">
        <v>3</v>
      </c>
      <c r="AU11" s="338" t="s">
        <v>212</v>
      </c>
      <c r="AV11" s="249" t="s">
        <v>174</v>
      </c>
      <c r="AW11" s="251" t="s">
        <v>161</v>
      </c>
      <c r="AX11" s="252"/>
      <c r="AY11" s="258" t="str">
        <f t="shared" si="4"/>
        <v>N/A</v>
      </c>
      <c r="AZ11" s="196"/>
      <c r="BA11" s="327" t="str">
        <f t="shared" si="5"/>
        <v>N/A</v>
      </c>
      <c r="BB11" s="327"/>
      <c r="BC11" s="327" t="str">
        <f t="shared" si="0"/>
        <v>N/A</v>
      </c>
      <c r="BD11" s="327"/>
      <c r="BE11" s="327" t="str">
        <f t="shared" si="0"/>
        <v>N/A</v>
      </c>
      <c r="BF11" s="327"/>
      <c r="BG11" s="327" t="str">
        <f t="shared" si="0"/>
        <v>N/A</v>
      </c>
      <c r="BH11" s="327"/>
      <c r="BI11" s="327" t="str">
        <f t="shared" si="0"/>
        <v>N/A</v>
      </c>
      <c r="BJ11" s="327"/>
      <c r="BK11" s="327" t="str">
        <f t="shared" si="0"/>
        <v>N/A</v>
      </c>
      <c r="BL11" s="327"/>
      <c r="BM11" s="327" t="str">
        <f t="shared" si="0"/>
        <v>N/A</v>
      </c>
      <c r="BN11" s="327"/>
      <c r="BO11" s="327" t="str">
        <f t="shared" si="0"/>
        <v>N/A</v>
      </c>
      <c r="BP11" s="327"/>
      <c r="BQ11" s="327" t="str">
        <f t="shared" si="0"/>
        <v>N/A</v>
      </c>
      <c r="BR11" s="327"/>
      <c r="BS11" s="327" t="str">
        <f t="shared" si="0"/>
        <v>N/A</v>
      </c>
      <c r="BT11" s="327"/>
      <c r="BU11" s="327" t="str">
        <f t="shared" si="0"/>
        <v>N/A</v>
      </c>
      <c r="BV11" s="327"/>
      <c r="BW11" s="327" t="str">
        <f t="shared" si="0"/>
        <v>N/A</v>
      </c>
      <c r="BX11" s="327"/>
      <c r="BY11" s="327" t="str">
        <f t="shared" si="0"/>
        <v>N/A</v>
      </c>
      <c r="BZ11" s="327"/>
      <c r="CA11" s="327" t="str">
        <f t="shared" si="0"/>
        <v>N/A</v>
      </c>
      <c r="CB11" s="196"/>
      <c r="CC11" s="327" t="str">
        <f t="shared" si="1"/>
        <v>N/A</v>
      </c>
      <c r="CD11" s="327"/>
      <c r="CE11" s="327" t="str">
        <f t="shared" si="2"/>
        <v>N/A</v>
      </c>
      <c r="CF11" s="327"/>
      <c r="CG11" s="327" t="str">
        <f t="shared" si="3"/>
        <v>N/A</v>
      </c>
      <c r="CH11" s="196"/>
      <c r="CI11" s="85"/>
      <c r="CJ11" s="85"/>
      <c r="CK11" s="85"/>
      <c r="CL11" s="85"/>
      <c r="CM11" s="85"/>
      <c r="CN11" s="85"/>
      <c r="CO11" s="85"/>
    </row>
    <row r="12" spans="1:93" ht="20.25" customHeight="1" x14ac:dyDescent="0.25">
      <c r="B12" s="386">
        <v>1832</v>
      </c>
      <c r="C12" s="607">
        <v>4</v>
      </c>
      <c r="D12" s="497" t="s">
        <v>129</v>
      </c>
      <c r="E12" s="607" t="s">
        <v>109</v>
      </c>
      <c r="F12" s="189"/>
      <c r="G12" s="143"/>
      <c r="H12" s="189"/>
      <c r="I12" s="143"/>
      <c r="J12" s="189"/>
      <c r="K12" s="143"/>
      <c r="L12" s="189"/>
      <c r="M12" s="143"/>
      <c r="N12" s="189"/>
      <c r="O12" s="143"/>
      <c r="P12" s="189"/>
      <c r="Q12" s="143"/>
      <c r="R12" s="189"/>
      <c r="S12" s="143"/>
      <c r="T12" s="189">
        <v>0</v>
      </c>
      <c r="U12" s="143"/>
      <c r="V12" s="189"/>
      <c r="W12" s="143"/>
      <c r="X12" s="189"/>
      <c r="Y12" s="143"/>
      <c r="Z12" s="189">
        <v>0</v>
      </c>
      <c r="AA12" s="143"/>
      <c r="AB12" s="189"/>
      <c r="AC12" s="143"/>
      <c r="AD12" s="189"/>
      <c r="AE12" s="143"/>
      <c r="AF12" s="189"/>
      <c r="AG12" s="143"/>
      <c r="AH12" s="189"/>
      <c r="AI12" s="143"/>
      <c r="AJ12" s="189">
        <v>0</v>
      </c>
      <c r="AK12" s="143"/>
      <c r="AL12" s="189"/>
      <c r="AM12" s="143"/>
      <c r="AN12" s="189"/>
      <c r="AO12" s="143"/>
      <c r="AP12" s="189">
        <v>0</v>
      </c>
      <c r="AQ12" s="143"/>
      <c r="AR12" s="215"/>
      <c r="AS12" s="107"/>
      <c r="AT12" s="249">
        <v>4</v>
      </c>
      <c r="AU12" s="443" t="s">
        <v>205</v>
      </c>
      <c r="AV12" s="249" t="s">
        <v>174</v>
      </c>
      <c r="AW12" s="251" t="s">
        <v>161</v>
      </c>
      <c r="AX12" s="252"/>
      <c r="AY12" s="258" t="str">
        <f t="shared" si="4"/>
        <v>N/A</v>
      </c>
      <c r="AZ12" s="196"/>
      <c r="BA12" s="327" t="str">
        <f t="shared" si="5"/>
        <v>N/A</v>
      </c>
      <c r="BB12" s="327"/>
      <c r="BC12" s="327" t="str">
        <f t="shared" si="0"/>
        <v>N/A</v>
      </c>
      <c r="BD12" s="327"/>
      <c r="BE12" s="327" t="str">
        <f t="shared" si="0"/>
        <v>N/A</v>
      </c>
      <c r="BF12" s="327"/>
      <c r="BG12" s="327" t="str">
        <f t="shared" si="0"/>
        <v>N/A</v>
      </c>
      <c r="BH12" s="327"/>
      <c r="BI12" s="327" t="str">
        <f t="shared" si="0"/>
        <v>N/A</v>
      </c>
      <c r="BJ12" s="327"/>
      <c r="BK12" s="327" t="str">
        <f t="shared" si="0"/>
        <v>N/A</v>
      </c>
      <c r="BL12" s="327"/>
      <c r="BM12" s="327" t="str">
        <f t="shared" si="0"/>
        <v>N/A</v>
      </c>
      <c r="BN12" s="327"/>
      <c r="BO12" s="327" t="str">
        <f t="shared" si="0"/>
        <v>N/A</v>
      </c>
      <c r="BP12" s="327"/>
      <c r="BQ12" s="327" t="str">
        <f t="shared" si="0"/>
        <v>N/A</v>
      </c>
      <c r="BR12" s="327"/>
      <c r="BS12" s="327" t="str">
        <f t="shared" si="0"/>
        <v>N/A</v>
      </c>
      <c r="BT12" s="327"/>
      <c r="BU12" s="327" t="str">
        <f t="shared" si="0"/>
        <v>N/A</v>
      </c>
      <c r="BV12" s="327"/>
      <c r="BW12" s="327" t="str">
        <f t="shared" si="0"/>
        <v>N/A</v>
      </c>
      <c r="BX12" s="327"/>
      <c r="BY12" s="327" t="str">
        <f t="shared" si="0"/>
        <v>N/A</v>
      </c>
      <c r="BZ12" s="327"/>
      <c r="CA12" s="327" t="str">
        <f t="shared" si="0"/>
        <v>N/A</v>
      </c>
      <c r="CB12" s="196"/>
      <c r="CC12" s="327" t="str">
        <f t="shared" si="1"/>
        <v>N/A</v>
      </c>
      <c r="CD12" s="327"/>
      <c r="CE12" s="327" t="str">
        <f t="shared" si="2"/>
        <v>N/A</v>
      </c>
      <c r="CF12" s="327"/>
      <c r="CG12" s="327" t="str">
        <f t="shared" si="3"/>
        <v>N/A</v>
      </c>
      <c r="CH12" s="196"/>
      <c r="CI12" s="85"/>
      <c r="CJ12" s="85"/>
      <c r="CK12" s="85"/>
      <c r="CL12" s="85"/>
      <c r="CM12" s="85"/>
      <c r="CN12" s="85"/>
      <c r="CO12" s="85"/>
    </row>
    <row r="13" spans="1:93" ht="18.75" customHeight="1" x14ac:dyDescent="0.25">
      <c r="B13" s="386">
        <v>1833</v>
      </c>
      <c r="C13" s="607">
        <v>5</v>
      </c>
      <c r="D13" s="497" t="s">
        <v>130</v>
      </c>
      <c r="E13" s="607" t="s">
        <v>109</v>
      </c>
      <c r="F13" s="189"/>
      <c r="G13" s="143"/>
      <c r="H13" s="189"/>
      <c r="I13" s="143"/>
      <c r="J13" s="189"/>
      <c r="K13" s="143"/>
      <c r="L13" s="189"/>
      <c r="M13" s="143"/>
      <c r="N13" s="189"/>
      <c r="O13" s="143"/>
      <c r="P13" s="189"/>
      <c r="Q13" s="143"/>
      <c r="R13" s="189"/>
      <c r="S13" s="143"/>
      <c r="T13" s="189">
        <v>0</v>
      </c>
      <c r="U13" s="143"/>
      <c r="V13" s="189"/>
      <c r="W13" s="143"/>
      <c r="X13" s="189"/>
      <c r="Y13" s="143"/>
      <c r="Z13" s="189">
        <v>0</v>
      </c>
      <c r="AA13" s="143"/>
      <c r="AB13" s="189"/>
      <c r="AC13" s="143"/>
      <c r="AD13" s="189"/>
      <c r="AE13" s="143"/>
      <c r="AF13" s="189"/>
      <c r="AG13" s="143"/>
      <c r="AH13" s="189"/>
      <c r="AI13" s="143"/>
      <c r="AJ13" s="189">
        <v>0</v>
      </c>
      <c r="AK13" s="143"/>
      <c r="AL13" s="189"/>
      <c r="AM13" s="143"/>
      <c r="AN13" s="189"/>
      <c r="AO13" s="143"/>
      <c r="AP13" s="189">
        <v>0</v>
      </c>
      <c r="AQ13" s="143"/>
      <c r="AR13" s="215"/>
      <c r="AS13" s="107"/>
      <c r="AT13" s="249">
        <v>5</v>
      </c>
      <c r="AU13" s="443" t="s">
        <v>206</v>
      </c>
      <c r="AV13" s="249" t="s">
        <v>174</v>
      </c>
      <c r="AW13" s="251" t="s">
        <v>161</v>
      </c>
      <c r="AX13" s="252"/>
      <c r="AY13" s="258" t="str">
        <f t="shared" si="4"/>
        <v>N/A</v>
      </c>
      <c r="AZ13" s="196"/>
      <c r="BA13" s="327" t="str">
        <f t="shared" si="5"/>
        <v>N/A</v>
      </c>
      <c r="BB13" s="327"/>
      <c r="BC13" s="327" t="str">
        <f t="shared" si="0"/>
        <v>N/A</v>
      </c>
      <c r="BD13" s="327"/>
      <c r="BE13" s="327" t="str">
        <f t="shared" si="0"/>
        <v>N/A</v>
      </c>
      <c r="BF13" s="327"/>
      <c r="BG13" s="327" t="str">
        <f t="shared" si="0"/>
        <v>N/A</v>
      </c>
      <c r="BH13" s="327"/>
      <c r="BI13" s="327" t="str">
        <f t="shared" si="0"/>
        <v>N/A</v>
      </c>
      <c r="BJ13" s="327"/>
      <c r="BK13" s="327" t="str">
        <f t="shared" si="0"/>
        <v>N/A</v>
      </c>
      <c r="BL13" s="327"/>
      <c r="BM13" s="327" t="str">
        <f t="shared" si="0"/>
        <v>N/A</v>
      </c>
      <c r="BN13" s="327"/>
      <c r="BO13" s="327" t="str">
        <f t="shared" si="0"/>
        <v>N/A</v>
      </c>
      <c r="BP13" s="327"/>
      <c r="BQ13" s="327" t="str">
        <f t="shared" si="0"/>
        <v>N/A</v>
      </c>
      <c r="BR13" s="327"/>
      <c r="BS13" s="327" t="str">
        <f t="shared" si="0"/>
        <v>N/A</v>
      </c>
      <c r="BT13" s="327"/>
      <c r="BU13" s="327" t="str">
        <f t="shared" si="0"/>
        <v>N/A</v>
      </c>
      <c r="BV13" s="327"/>
      <c r="BW13" s="327" t="str">
        <f t="shared" si="0"/>
        <v>N/A</v>
      </c>
      <c r="BX13" s="327"/>
      <c r="BY13" s="327" t="str">
        <f t="shared" si="0"/>
        <v>N/A</v>
      </c>
      <c r="BZ13" s="327"/>
      <c r="CA13" s="327" t="str">
        <f t="shared" si="0"/>
        <v>N/A</v>
      </c>
      <c r="CB13" s="196"/>
      <c r="CC13" s="327" t="str">
        <f t="shared" si="1"/>
        <v>N/A</v>
      </c>
      <c r="CD13" s="327"/>
      <c r="CE13" s="327" t="str">
        <f t="shared" si="2"/>
        <v>N/A</v>
      </c>
      <c r="CF13" s="327"/>
      <c r="CG13" s="327" t="str">
        <f t="shared" si="3"/>
        <v>N/A</v>
      </c>
      <c r="CH13" s="196"/>
      <c r="CI13" s="85"/>
      <c r="CJ13" s="85"/>
      <c r="CK13" s="85"/>
      <c r="CL13" s="85"/>
      <c r="CM13" s="85"/>
      <c r="CN13" s="85"/>
      <c r="CO13" s="85"/>
    </row>
    <row r="14" spans="1:93" ht="18.75" customHeight="1" x14ac:dyDescent="0.25">
      <c r="A14" s="358" t="s">
        <v>177</v>
      </c>
      <c r="B14" s="386">
        <v>1834</v>
      </c>
      <c r="C14" s="607">
        <v>6</v>
      </c>
      <c r="D14" s="618" t="s">
        <v>131</v>
      </c>
      <c r="E14" s="607" t="s">
        <v>109</v>
      </c>
      <c r="F14" s="189"/>
      <c r="G14" s="143"/>
      <c r="H14" s="189"/>
      <c r="I14" s="143"/>
      <c r="J14" s="189"/>
      <c r="K14" s="143"/>
      <c r="L14" s="189"/>
      <c r="M14" s="143"/>
      <c r="N14" s="189"/>
      <c r="O14" s="143"/>
      <c r="P14" s="189"/>
      <c r="Q14" s="143"/>
      <c r="R14" s="189"/>
      <c r="S14" s="143"/>
      <c r="T14" s="189">
        <v>1438</v>
      </c>
      <c r="U14" s="143"/>
      <c r="V14" s="189"/>
      <c r="W14" s="143"/>
      <c r="X14" s="189"/>
      <c r="Y14" s="143"/>
      <c r="Z14" s="189">
        <v>1580</v>
      </c>
      <c r="AA14" s="143"/>
      <c r="AB14" s="189"/>
      <c r="AC14" s="143"/>
      <c r="AD14" s="189"/>
      <c r="AE14" s="143"/>
      <c r="AF14" s="189"/>
      <c r="AG14" s="143"/>
      <c r="AH14" s="189"/>
      <c r="AI14" s="143"/>
      <c r="AJ14" s="189">
        <v>1720</v>
      </c>
      <c r="AK14" s="143"/>
      <c r="AL14" s="189"/>
      <c r="AM14" s="143"/>
      <c r="AN14" s="189"/>
      <c r="AO14" s="143"/>
      <c r="AP14" s="189">
        <v>1940</v>
      </c>
      <c r="AQ14" s="143"/>
      <c r="AR14" s="215"/>
      <c r="AS14" s="107"/>
      <c r="AT14" s="193">
        <v>6</v>
      </c>
      <c r="AU14" s="338" t="s">
        <v>213</v>
      </c>
      <c r="AV14" s="249" t="s">
        <v>174</v>
      </c>
      <c r="AW14" s="251" t="s">
        <v>161</v>
      </c>
      <c r="AX14" s="252"/>
      <c r="AY14" s="258" t="str">
        <f t="shared" si="4"/>
        <v>N/A</v>
      </c>
      <c r="AZ14" s="196"/>
      <c r="BA14" s="327" t="str">
        <f t="shared" si="5"/>
        <v>N/A</v>
      </c>
      <c r="BB14" s="327"/>
      <c r="BC14" s="327" t="str">
        <f t="shared" si="0"/>
        <v>N/A</v>
      </c>
      <c r="BD14" s="327"/>
      <c r="BE14" s="327" t="str">
        <f t="shared" si="0"/>
        <v>N/A</v>
      </c>
      <c r="BF14" s="327"/>
      <c r="BG14" s="327" t="str">
        <f t="shared" si="0"/>
        <v>N/A</v>
      </c>
      <c r="BH14" s="327"/>
      <c r="BI14" s="327" t="str">
        <f t="shared" si="0"/>
        <v>N/A</v>
      </c>
      <c r="BJ14" s="327"/>
      <c r="BK14" s="327" t="str">
        <f t="shared" si="0"/>
        <v>N/A</v>
      </c>
      <c r="BL14" s="327"/>
      <c r="BM14" s="327" t="str">
        <f t="shared" si="0"/>
        <v>N/A</v>
      </c>
      <c r="BN14" s="327"/>
      <c r="BO14" s="327" t="str">
        <f t="shared" si="0"/>
        <v>N/A</v>
      </c>
      <c r="BP14" s="327"/>
      <c r="BQ14" s="327" t="str">
        <f t="shared" si="0"/>
        <v>N/A</v>
      </c>
      <c r="BR14" s="327"/>
      <c r="BS14" s="327" t="str">
        <f t="shared" si="0"/>
        <v>N/A</v>
      </c>
      <c r="BT14" s="327"/>
      <c r="BU14" s="327" t="str">
        <f t="shared" si="0"/>
        <v>N/A</v>
      </c>
      <c r="BV14" s="327"/>
      <c r="BW14" s="327" t="str">
        <f t="shared" si="0"/>
        <v>N/A</v>
      </c>
      <c r="BX14" s="327"/>
      <c r="BY14" s="327" t="str">
        <f t="shared" si="0"/>
        <v>N/A</v>
      </c>
      <c r="BZ14" s="327"/>
      <c r="CA14" s="327" t="str">
        <f t="shared" si="0"/>
        <v>N/A</v>
      </c>
      <c r="CB14" s="196"/>
      <c r="CC14" s="327" t="str">
        <f t="shared" si="1"/>
        <v>N/A</v>
      </c>
      <c r="CD14" s="327"/>
      <c r="CE14" s="327" t="str">
        <f t="shared" si="2"/>
        <v>N/A</v>
      </c>
      <c r="CF14" s="327"/>
      <c r="CG14" s="327" t="str">
        <f t="shared" si="3"/>
        <v>N/A</v>
      </c>
      <c r="CH14" s="196"/>
      <c r="CI14" s="85"/>
      <c r="CJ14" s="85"/>
      <c r="CK14" s="85"/>
      <c r="CL14" s="85"/>
      <c r="CM14" s="85"/>
      <c r="CN14" s="85"/>
      <c r="CO14" s="85"/>
    </row>
    <row r="15" spans="1:93" s="1" customFormat="1" ht="23.25" customHeight="1" x14ac:dyDescent="0.25">
      <c r="A15" s="358"/>
      <c r="B15" s="387">
        <v>2837</v>
      </c>
      <c r="C15" s="607">
        <v>7</v>
      </c>
      <c r="D15" s="497" t="s">
        <v>132</v>
      </c>
      <c r="E15" s="607" t="s">
        <v>109</v>
      </c>
      <c r="F15" s="162"/>
      <c r="G15" s="143"/>
      <c r="H15" s="162"/>
      <c r="I15" s="143"/>
      <c r="J15" s="162"/>
      <c r="K15" s="143"/>
      <c r="L15" s="162"/>
      <c r="M15" s="143"/>
      <c r="N15" s="162"/>
      <c r="O15" s="143"/>
      <c r="P15" s="162"/>
      <c r="Q15" s="143"/>
      <c r="R15" s="162"/>
      <c r="S15" s="143"/>
      <c r="T15" s="162">
        <v>48</v>
      </c>
      <c r="U15" s="143"/>
      <c r="V15" s="162"/>
      <c r="W15" s="143"/>
      <c r="X15" s="162"/>
      <c r="Y15" s="143"/>
      <c r="Z15" s="162">
        <v>111</v>
      </c>
      <c r="AA15" s="143"/>
      <c r="AB15" s="162"/>
      <c r="AC15" s="143"/>
      <c r="AD15" s="162"/>
      <c r="AE15" s="143"/>
      <c r="AF15" s="162"/>
      <c r="AG15" s="143"/>
      <c r="AH15" s="162"/>
      <c r="AI15" s="143"/>
      <c r="AJ15" s="162">
        <v>133</v>
      </c>
      <c r="AK15" s="143"/>
      <c r="AL15" s="162"/>
      <c r="AM15" s="143"/>
      <c r="AN15" s="162"/>
      <c r="AO15" s="143"/>
      <c r="AP15" s="162">
        <v>155</v>
      </c>
      <c r="AQ15" s="143"/>
      <c r="AR15" s="167"/>
      <c r="AS15" s="84"/>
      <c r="AT15" s="249">
        <v>7</v>
      </c>
      <c r="AU15" s="250" t="s">
        <v>240</v>
      </c>
      <c r="AV15" s="249" t="s">
        <v>174</v>
      </c>
      <c r="AW15" s="251" t="s">
        <v>161</v>
      </c>
      <c r="AX15" s="252"/>
      <c r="AY15" s="258" t="str">
        <f t="shared" si="4"/>
        <v>N/A</v>
      </c>
      <c r="AZ15" s="196"/>
      <c r="BA15" s="327" t="str">
        <f t="shared" si="5"/>
        <v>N/A</v>
      </c>
      <c r="BB15" s="327"/>
      <c r="BC15" s="327" t="str">
        <f t="shared" si="0"/>
        <v>N/A</v>
      </c>
      <c r="BD15" s="327"/>
      <c r="BE15" s="327" t="str">
        <f t="shared" si="0"/>
        <v>N/A</v>
      </c>
      <c r="BF15" s="327"/>
      <c r="BG15" s="327" t="str">
        <f t="shared" si="0"/>
        <v>N/A</v>
      </c>
      <c r="BH15" s="327"/>
      <c r="BI15" s="327" t="str">
        <f t="shared" si="0"/>
        <v>N/A</v>
      </c>
      <c r="BJ15" s="327"/>
      <c r="BK15" s="327" t="str">
        <f t="shared" si="0"/>
        <v>N/A</v>
      </c>
      <c r="BL15" s="327"/>
      <c r="BM15" s="327" t="str">
        <f t="shared" si="0"/>
        <v>N/A</v>
      </c>
      <c r="BN15" s="327"/>
      <c r="BO15" s="327" t="str">
        <f t="shared" si="0"/>
        <v>N/A</v>
      </c>
      <c r="BP15" s="327"/>
      <c r="BQ15" s="327" t="str">
        <f t="shared" si="0"/>
        <v>N/A</v>
      </c>
      <c r="BR15" s="327"/>
      <c r="BS15" s="327" t="str">
        <f t="shared" si="0"/>
        <v>N/A</v>
      </c>
      <c r="BT15" s="327"/>
      <c r="BU15" s="327" t="str">
        <f t="shared" si="0"/>
        <v>N/A</v>
      </c>
      <c r="BV15" s="327"/>
      <c r="BW15" s="327" t="str">
        <f t="shared" si="0"/>
        <v>N/A</v>
      </c>
      <c r="BX15" s="327"/>
      <c r="BY15" s="327" t="str">
        <f t="shared" si="0"/>
        <v>N/A</v>
      </c>
      <c r="BZ15" s="327"/>
      <c r="CA15" s="327" t="str">
        <f t="shared" si="0"/>
        <v>N/A</v>
      </c>
      <c r="CB15" s="196"/>
      <c r="CC15" s="327" t="str">
        <f t="shared" si="1"/>
        <v>N/A</v>
      </c>
      <c r="CD15" s="327"/>
      <c r="CE15" s="327" t="str">
        <f t="shared" si="2"/>
        <v>N/A</v>
      </c>
      <c r="CF15" s="327"/>
      <c r="CG15" s="327" t="str">
        <f t="shared" si="3"/>
        <v>N/A</v>
      </c>
      <c r="CH15" s="196"/>
      <c r="CI15" s="85"/>
      <c r="CJ15" s="85"/>
      <c r="CK15" s="85"/>
      <c r="CL15" s="85"/>
      <c r="CM15" s="85"/>
      <c r="CN15" s="85"/>
      <c r="CO15" s="85"/>
    </row>
    <row r="16" spans="1:93" s="1" customFormat="1" ht="17.25" customHeight="1" x14ac:dyDescent="0.25">
      <c r="A16" s="358"/>
      <c r="B16" s="386">
        <v>2838</v>
      </c>
      <c r="C16" s="607">
        <v>8</v>
      </c>
      <c r="D16" s="619" t="s">
        <v>133</v>
      </c>
      <c r="E16" s="607" t="s">
        <v>109</v>
      </c>
      <c r="F16" s="162"/>
      <c r="G16" s="143"/>
      <c r="H16" s="162"/>
      <c r="I16" s="143"/>
      <c r="J16" s="162"/>
      <c r="K16" s="143"/>
      <c r="L16" s="162"/>
      <c r="M16" s="143"/>
      <c r="N16" s="162"/>
      <c r="O16" s="143"/>
      <c r="P16" s="162"/>
      <c r="Q16" s="143"/>
      <c r="R16" s="162"/>
      <c r="S16" s="143"/>
      <c r="T16" s="162">
        <v>110</v>
      </c>
      <c r="U16" s="143"/>
      <c r="V16" s="162"/>
      <c r="W16" s="143"/>
      <c r="X16" s="162"/>
      <c r="Y16" s="143"/>
      <c r="Z16" s="162">
        <v>202</v>
      </c>
      <c r="AA16" s="143"/>
      <c r="AB16" s="162"/>
      <c r="AC16" s="143"/>
      <c r="AD16" s="162"/>
      <c r="AE16" s="143"/>
      <c r="AF16" s="162"/>
      <c r="AG16" s="143"/>
      <c r="AH16" s="162"/>
      <c r="AI16" s="143"/>
      <c r="AJ16" s="162">
        <v>241</v>
      </c>
      <c r="AK16" s="143"/>
      <c r="AL16" s="162"/>
      <c r="AM16" s="143"/>
      <c r="AN16" s="162"/>
      <c r="AO16" s="143"/>
      <c r="AP16" s="162">
        <v>213</v>
      </c>
      <c r="AQ16" s="143"/>
      <c r="AR16" s="215"/>
      <c r="AS16" s="107"/>
      <c r="AT16" s="193">
        <v>8</v>
      </c>
      <c r="AU16" s="250" t="s">
        <v>200</v>
      </c>
      <c r="AV16" s="249" t="s">
        <v>174</v>
      </c>
      <c r="AW16" s="251" t="s">
        <v>161</v>
      </c>
      <c r="AX16" s="252"/>
      <c r="AY16" s="258" t="str">
        <f t="shared" si="4"/>
        <v>N/A</v>
      </c>
      <c r="AZ16" s="196"/>
      <c r="BA16" s="327" t="str">
        <f t="shared" si="5"/>
        <v>N/A</v>
      </c>
      <c r="BB16" s="327"/>
      <c r="BC16" s="327" t="str">
        <f t="shared" si="0"/>
        <v>N/A</v>
      </c>
      <c r="BD16" s="327"/>
      <c r="BE16" s="327" t="str">
        <f t="shared" si="0"/>
        <v>N/A</v>
      </c>
      <c r="BF16" s="327"/>
      <c r="BG16" s="327" t="str">
        <f t="shared" si="0"/>
        <v>N/A</v>
      </c>
      <c r="BH16" s="327"/>
      <c r="BI16" s="327" t="str">
        <f t="shared" si="0"/>
        <v>N/A</v>
      </c>
      <c r="BJ16" s="327"/>
      <c r="BK16" s="327" t="str">
        <f t="shared" si="0"/>
        <v>N/A</v>
      </c>
      <c r="BL16" s="327"/>
      <c r="BM16" s="327" t="str">
        <f t="shared" si="0"/>
        <v>N/A</v>
      </c>
      <c r="BN16" s="327"/>
      <c r="BO16" s="327" t="str">
        <f t="shared" si="0"/>
        <v>N/A</v>
      </c>
      <c r="BP16" s="327"/>
      <c r="BQ16" s="327" t="str">
        <f t="shared" si="0"/>
        <v>N/A</v>
      </c>
      <c r="BR16" s="327"/>
      <c r="BS16" s="327" t="str">
        <f t="shared" si="0"/>
        <v>N/A</v>
      </c>
      <c r="BT16" s="327"/>
      <c r="BU16" s="327" t="str">
        <f t="shared" si="0"/>
        <v>N/A</v>
      </c>
      <c r="BV16" s="327"/>
      <c r="BW16" s="327" t="str">
        <f t="shared" si="0"/>
        <v>N/A</v>
      </c>
      <c r="BX16" s="327"/>
      <c r="BY16" s="327" t="str">
        <f t="shared" si="0"/>
        <v>N/A</v>
      </c>
      <c r="BZ16" s="327"/>
      <c r="CA16" s="327" t="str">
        <f t="shared" si="0"/>
        <v>N/A</v>
      </c>
      <c r="CB16" s="196"/>
      <c r="CC16" s="327" t="str">
        <f t="shared" si="1"/>
        <v>N/A</v>
      </c>
      <c r="CD16" s="327"/>
      <c r="CE16" s="327" t="str">
        <f t="shared" si="2"/>
        <v>N/A</v>
      </c>
      <c r="CF16" s="327"/>
      <c r="CG16" s="327" t="str">
        <f t="shared" si="3"/>
        <v>N/A</v>
      </c>
      <c r="CH16" s="196"/>
      <c r="CI16" s="85"/>
      <c r="CJ16" s="85"/>
      <c r="CK16" s="85"/>
      <c r="CL16" s="85"/>
      <c r="CM16" s="85"/>
      <c r="CN16" s="85"/>
      <c r="CO16" s="85"/>
    </row>
    <row r="17" spans="1:100" ht="17.25" customHeight="1" x14ac:dyDescent="0.25">
      <c r="A17" s="358" t="s">
        <v>180</v>
      </c>
      <c r="B17" s="386">
        <v>2577</v>
      </c>
      <c r="C17" s="607">
        <v>9</v>
      </c>
      <c r="D17" s="619" t="s">
        <v>134</v>
      </c>
      <c r="E17" s="607" t="s">
        <v>109</v>
      </c>
      <c r="F17" s="189"/>
      <c r="G17" s="143"/>
      <c r="H17" s="189"/>
      <c r="I17" s="143"/>
      <c r="J17" s="189"/>
      <c r="K17" s="143"/>
      <c r="L17" s="189"/>
      <c r="M17" s="143"/>
      <c r="N17" s="189"/>
      <c r="O17" s="143"/>
      <c r="P17" s="189"/>
      <c r="Q17" s="143"/>
      <c r="R17" s="189"/>
      <c r="S17" s="143"/>
      <c r="T17" s="189">
        <v>0</v>
      </c>
      <c r="U17" s="143"/>
      <c r="V17" s="189"/>
      <c r="W17" s="143"/>
      <c r="X17" s="189"/>
      <c r="Y17" s="143"/>
      <c r="Z17" s="189">
        <v>0</v>
      </c>
      <c r="AA17" s="143"/>
      <c r="AB17" s="189"/>
      <c r="AC17" s="143"/>
      <c r="AD17" s="189"/>
      <c r="AE17" s="143"/>
      <c r="AF17" s="189"/>
      <c r="AG17" s="143"/>
      <c r="AH17" s="189"/>
      <c r="AI17" s="143"/>
      <c r="AJ17" s="189">
        <v>0</v>
      </c>
      <c r="AK17" s="143"/>
      <c r="AL17" s="189"/>
      <c r="AM17" s="143"/>
      <c r="AN17" s="189"/>
      <c r="AO17" s="143"/>
      <c r="AP17" s="189">
        <v>0</v>
      </c>
      <c r="AQ17" s="143"/>
      <c r="AR17" s="215"/>
      <c r="AS17" s="107"/>
      <c r="AT17" s="249">
        <v>9</v>
      </c>
      <c r="AU17" s="250" t="s">
        <v>198</v>
      </c>
      <c r="AV17" s="249" t="s">
        <v>174</v>
      </c>
      <c r="AW17" s="251" t="s">
        <v>161</v>
      </c>
      <c r="AX17" s="252"/>
      <c r="AY17" s="258" t="str">
        <f t="shared" si="4"/>
        <v>N/A</v>
      </c>
      <c r="AZ17" s="196"/>
      <c r="BA17" s="327" t="str">
        <f t="shared" si="5"/>
        <v>N/A</v>
      </c>
      <c r="BB17" s="327"/>
      <c r="BC17" s="327" t="str">
        <f t="shared" si="0"/>
        <v>N/A</v>
      </c>
      <c r="BD17" s="327"/>
      <c r="BE17" s="327" t="str">
        <f t="shared" si="0"/>
        <v>N/A</v>
      </c>
      <c r="BF17" s="327"/>
      <c r="BG17" s="327" t="str">
        <f t="shared" si="0"/>
        <v>N/A</v>
      </c>
      <c r="BH17" s="327"/>
      <c r="BI17" s="327" t="str">
        <f t="shared" si="0"/>
        <v>N/A</v>
      </c>
      <c r="BJ17" s="327"/>
      <c r="BK17" s="327" t="str">
        <f t="shared" si="0"/>
        <v>N/A</v>
      </c>
      <c r="BL17" s="327"/>
      <c r="BM17" s="327" t="str">
        <f t="shared" si="0"/>
        <v>N/A</v>
      </c>
      <c r="BN17" s="327"/>
      <c r="BO17" s="327" t="str">
        <f t="shared" si="0"/>
        <v>N/A</v>
      </c>
      <c r="BP17" s="327"/>
      <c r="BQ17" s="327" t="str">
        <f t="shared" si="0"/>
        <v>N/A</v>
      </c>
      <c r="BR17" s="327"/>
      <c r="BS17" s="327" t="str">
        <f t="shared" si="0"/>
        <v>N/A</v>
      </c>
      <c r="BT17" s="327"/>
      <c r="BU17" s="327" t="str">
        <f t="shared" si="0"/>
        <v>N/A</v>
      </c>
      <c r="BV17" s="327"/>
      <c r="BW17" s="327" t="str">
        <f t="shared" si="0"/>
        <v>N/A</v>
      </c>
      <c r="BX17" s="327"/>
      <c r="BY17" s="327" t="str">
        <f t="shared" si="0"/>
        <v>N/A</v>
      </c>
      <c r="BZ17" s="327"/>
      <c r="CA17" s="327" t="str">
        <f t="shared" si="0"/>
        <v>N/A</v>
      </c>
      <c r="CB17" s="196"/>
      <c r="CC17" s="327" t="str">
        <f t="shared" si="1"/>
        <v>N/A</v>
      </c>
      <c r="CD17" s="327"/>
      <c r="CE17" s="327" t="str">
        <f t="shared" si="2"/>
        <v>N/A</v>
      </c>
      <c r="CF17" s="327"/>
      <c r="CG17" s="327" t="str">
        <f t="shared" si="3"/>
        <v>N/A</v>
      </c>
      <c r="CH17" s="196"/>
      <c r="CI17" s="85"/>
      <c r="CJ17" s="85"/>
      <c r="CK17" s="85"/>
      <c r="CL17" s="85"/>
      <c r="CM17" s="85"/>
      <c r="CN17" s="85"/>
      <c r="CO17" s="85"/>
    </row>
    <row r="18" spans="1:100" ht="15.75" customHeight="1" x14ac:dyDescent="0.25">
      <c r="B18" s="386">
        <v>2839</v>
      </c>
      <c r="C18" s="607">
        <v>10</v>
      </c>
      <c r="D18" s="620" t="s">
        <v>135</v>
      </c>
      <c r="E18" s="607" t="s">
        <v>109</v>
      </c>
      <c r="F18" s="189"/>
      <c r="G18" s="143"/>
      <c r="H18" s="189"/>
      <c r="I18" s="143"/>
      <c r="J18" s="189"/>
      <c r="K18" s="143"/>
      <c r="L18" s="189"/>
      <c r="M18" s="143"/>
      <c r="N18" s="189"/>
      <c r="O18" s="143"/>
      <c r="P18" s="189"/>
      <c r="Q18" s="143"/>
      <c r="R18" s="189"/>
      <c r="S18" s="143"/>
      <c r="T18" s="189">
        <v>0</v>
      </c>
      <c r="U18" s="143"/>
      <c r="V18" s="189"/>
      <c r="W18" s="143"/>
      <c r="X18" s="189"/>
      <c r="Y18" s="143"/>
      <c r="Z18" s="189">
        <v>0</v>
      </c>
      <c r="AA18" s="143"/>
      <c r="AB18" s="189"/>
      <c r="AC18" s="143"/>
      <c r="AD18" s="189"/>
      <c r="AE18" s="143"/>
      <c r="AF18" s="189"/>
      <c r="AG18" s="143"/>
      <c r="AH18" s="189"/>
      <c r="AI18" s="143"/>
      <c r="AJ18" s="189">
        <v>0</v>
      </c>
      <c r="AK18" s="143"/>
      <c r="AL18" s="189"/>
      <c r="AM18" s="143"/>
      <c r="AN18" s="189"/>
      <c r="AO18" s="143"/>
      <c r="AP18" s="189">
        <v>0</v>
      </c>
      <c r="AQ18" s="143"/>
      <c r="AR18" s="215"/>
      <c r="AS18" s="107"/>
      <c r="AT18" s="296">
        <v>10</v>
      </c>
      <c r="AU18" s="444" t="s">
        <v>241</v>
      </c>
      <c r="AV18" s="249" t="s">
        <v>174</v>
      </c>
      <c r="AW18" s="251" t="s">
        <v>161</v>
      </c>
      <c r="AX18" s="252"/>
      <c r="AY18" s="258" t="str">
        <f t="shared" si="4"/>
        <v>N/A</v>
      </c>
      <c r="AZ18" s="196"/>
      <c r="BA18" s="327" t="str">
        <f t="shared" si="5"/>
        <v>N/A</v>
      </c>
      <c r="BB18" s="327"/>
      <c r="BC18" s="327" t="str">
        <f t="shared" si="0"/>
        <v>N/A</v>
      </c>
      <c r="BD18" s="327"/>
      <c r="BE18" s="327" t="str">
        <f t="shared" si="0"/>
        <v>N/A</v>
      </c>
      <c r="BF18" s="327"/>
      <c r="BG18" s="327" t="str">
        <f t="shared" si="0"/>
        <v>N/A</v>
      </c>
      <c r="BH18" s="327"/>
      <c r="BI18" s="327" t="str">
        <f t="shared" si="0"/>
        <v>N/A</v>
      </c>
      <c r="BJ18" s="327"/>
      <c r="BK18" s="327" t="str">
        <f t="shared" si="0"/>
        <v>N/A</v>
      </c>
      <c r="BL18" s="327"/>
      <c r="BM18" s="327" t="str">
        <f t="shared" si="0"/>
        <v>N/A</v>
      </c>
      <c r="BN18" s="327"/>
      <c r="BO18" s="327" t="str">
        <f t="shared" si="0"/>
        <v>N/A</v>
      </c>
      <c r="BP18" s="327"/>
      <c r="BQ18" s="327" t="str">
        <f t="shared" si="0"/>
        <v>N/A</v>
      </c>
      <c r="BR18" s="327"/>
      <c r="BS18" s="327" t="str">
        <f t="shared" si="0"/>
        <v>N/A</v>
      </c>
      <c r="BT18" s="327"/>
      <c r="BU18" s="327" t="str">
        <f t="shared" si="0"/>
        <v>N/A</v>
      </c>
      <c r="BV18" s="327"/>
      <c r="BW18" s="327" t="str">
        <f t="shared" si="0"/>
        <v>N/A</v>
      </c>
      <c r="BX18" s="327"/>
      <c r="BY18" s="327" t="str">
        <f t="shared" si="0"/>
        <v>N/A</v>
      </c>
      <c r="BZ18" s="327"/>
      <c r="CA18" s="327" t="str">
        <f t="shared" si="0"/>
        <v>N/A</v>
      </c>
      <c r="CB18" s="196"/>
      <c r="CC18" s="327" t="str">
        <f t="shared" si="1"/>
        <v>N/A</v>
      </c>
      <c r="CD18" s="327"/>
      <c r="CE18" s="327" t="str">
        <f t="shared" si="2"/>
        <v>N/A</v>
      </c>
      <c r="CF18" s="327"/>
      <c r="CG18" s="327" t="str">
        <f t="shared" si="3"/>
        <v>N/A</v>
      </c>
      <c r="CH18" s="196"/>
      <c r="CI18" s="85"/>
      <c r="CJ18" s="85"/>
      <c r="CK18" s="85"/>
      <c r="CL18" s="85"/>
      <c r="CM18" s="85"/>
      <c r="CN18" s="85"/>
      <c r="CO18" s="85"/>
    </row>
    <row r="19" spans="1:100" ht="17.25" customHeight="1" x14ac:dyDescent="0.25">
      <c r="A19" s="358" t="s">
        <v>180</v>
      </c>
      <c r="B19" s="386">
        <v>1926</v>
      </c>
      <c r="C19" s="607">
        <v>11</v>
      </c>
      <c r="D19" s="619" t="s">
        <v>68</v>
      </c>
      <c r="E19" s="607" t="s">
        <v>109</v>
      </c>
      <c r="F19" s="189"/>
      <c r="G19" s="143"/>
      <c r="H19" s="189"/>
      <c r="I19" s="143"/>
      <c r="J19" s="189"/>
      <c r="K19" s="143"/>
      <c r="L19" s="189"/>
      <c r="M19" s="143"/>
      <c r="N19" s="189"/>
      <c r="O19" s="143"/>
      <c r="P19" s="189"/>
      <c r="Q19" s="143"/>
      <c r="R19" s="189"/>
      <c r="S19" s="143"/>
      <c r="T19" s="189">
        <v>1280</v>
      </c>
      <c r="U19" s="143"/>
      <c r="V19" s="189"/>
      <c r="W19" s="143"/>
      <c r="X19" s="189"/>
      <c r="Y19" s="143"/>
      <c r="Z19" s="189">
        <v>1267</v>
      </c>
      <c r="AA19" s="143"/>
      <c r="AB19" s="189"/>
      <c r="AC19" s="143"/>
      <c r="AD19" s="189"/>
      <c r="AE19" s="143"/>
      <c r="AF19" s="189"/>
      <c r="AG19" s="143"/>
      <c r="AH19" s="189"/>
      <c r="AI19" s="143"/>
      <c r="AJ19" s="189">
        <v>1346</v>
      </c>
      <c r="AK19" s="143"/>
      <c r="AL19" s="189"/>
      <c r="AM19" s="143"/>
      <c r="AN19" s="189"/>
      <c r="AO19" s="143"/>
      <c r="AP19" s="189">
        <v>1572</v>
      </c>
      <c r="AQ19" s="143"/>
      <c r="AR19" s="215"/>
      <c r="AS19" s="107"/>
      <c r="AT19" s="297">
        <v>11</v>
      </c>
      <c r="AU19" s="250" t="s">
        <v>204</v>
      </c>
      <c r="AV19" s="249" t="s">
        <v>174</v>
      </c>
      <c r="AW19" s="251" t="s">
        <v>161</v>
      </c>
      <c r="AX19" s="252"/>
      <c r="AY19" s="258" t="str">
        <f t="shared" si="4"/>
        <v>N/A</v>
      </c>
      <c r="AZ19" s="196"/>
      <c r="BA19" s="327" t="str">
        <f t="shared" si="5"/>
        <v>N/A</v>
      </c>
      <c r="BB19" s="327"/>
      <c r="BC19" s="327" t="str">
        <f t="shared" si="0"/>
        <v>N/A</v>
      </c>
      <c r="BD19" s="327"/>
      <c r="BE19" s="327" t="str">
        <f t="shared" si="0"/>
        <v>N/A</v>
      </c>
      <c r="BF19" s="327"/>
      <c r="BG19" s="327" t="str">
        <f t="shared" si="0"/>
        <v>N/A</v>
      </c>
      <c r="BH19" s="327"/>
      <c r="BI19" s="327" t="str">
        <f t="shared" si="0"/>
        <v>N/A</v>
      </c>
      <c r="BJ19" s="327"/>
      <c r="BK19" s="327" t="str">
        <f t="shared" si="0"/>
        <v>N/A</v>
      </c>
      <c r="BL19" s="327"/>
      <c r="BM19" s="327" t="str">
        <f t="shared" si="0"/>
        <v>N/A</v>
      </c>
      <c r="BN19" s="327"/>
      <c r="BO19" s="327" t="str">
        <f t="shared" si="0"/>
        <v>N/A</v>
      </c>
      <c r="BP19" s="327"/>
      <c r="BQ19" s="327" t="str">
        <f t="shared" si="0"/>
        <v>N/A</v>
      </c>
      <c r="BR19" s="327"/>
      <c r="BS19" s="327" t="str">
        <f t="shared" si="0"/>
        <v>N/A</v>
      </c>
      <c r="BT19" s="327"/>
      <c r="BU19" s="327" t="str">
        <f t="shared" si="0"/>
        <v>N/A</v>
      </c>
      <c r="BV19" s="327"/>
      <c r="BW19" s="327" t="str">
        <f t="shared" si="0"/>
        <v>N/A</v>
      </c>
      <c r="BX19" s="327"/>
      <c r="BY19" s="327" t="str">
        <f t="shared" si="0"/>
        <v>N/A</v>
      </c>
      <c r="BZ19" s="327"/>
      <c r="CA19" s="327" t="str">
        <f t="shared" si="0"/>
        <v>N/A</v>
      </c>
      <c r="CB19" s="196"/>
      <c r="CC19" s="327" t="str">
        <f t="shared" si="1"/>
        <v>N/A</v>
      </c>
      <c r="CD19" s="327"/>
      <c r="CE19" s="327" t="str">
        <f t="shared" si="2"/>
        <v>N/A</v>
      </c>
      <c r="CF19" s="327"/>
      <c r="CG19" s="327" t="str">
        <f t="shared" si="3"/>
        <v>N/A</v>
      </c>
      <c r="CH19" s="196"/>
      <c r="CI19" s="85"/>
      <c r="CJ19" s="85"/>
      <c r="CK19" s="85"/>
      <c r="CL19" s="85"/>
      <c r="CM19" s="85"/>
      <c r="CN19" s="85"/>
      <c r="CO19" s="85"/>
    </row>
    <row r="20" spans="1:100" ht="15.75" customHeight="1" x14ac:dyDescent="0.25">
      <c r="B20" s="386">
        <v>2864</v>
      </c>
      <c r="C20" s="607">
        <v>12</v>
      </c>
      <c r="D20" s="620" t="s">
        <v>136</v>
      </c>
      <c r="E20" s="607" t="s">
        <v>109</v>
      </c>
      <c r="F20" s="189"/>
      <c r="G20" s="143"/>
      <c r="H20" s="189"/>
      <c r="I20" s="143"/>
      <c r="J20" s="189"/>
      <c r="K20" s="143"/>
      <c r="L20" s="189"/>
      <c r="M20" s="143"/>
      <c r="N20" s="189"/>
      <c r="O20" s="143"/>
      <c r="P20" s="189"/>
      <c r="Q20" s="143"/>
      <c r="R20" s="189"/>
      <c r="S20" s="143"/>
      <c r="T20" s="189">
        <v>625</v>
      </c>
      <c r="U20" s="143"/>
      <c r="V20" s="189"/>
      <c r="W20" s="143"/>
      <c r="X20" s="189"/>
      <c r="Y20" s="143"/>
      <c r="Z20" s="189">
        <v>710</v>
      </c>
      <c r="AA20" s="143"/>
      <c r="AB20" s="189"/>
      <c r="AC20" s="143"/>
      <c r="AD20" s="189"/>
      <c r="AE20" s="143"/>
      <c r="AF20" s="189"/>
      <c r="AG20" s="143"/>
      <c r="AH20" s="189"/>
      <c r="AI20" s="143"/>
      <c r="AJ20" s="189">
        <v>845</v>
      </c>
      <c r="AK20" s="143"/>
      <c r="AL20" s="189"/>
      <c r="AM20" s="143"/>
      <c r="AN20" s="189"/>
      <c r="AO20" s="143"/>
      <c r="AP20" s="189">
        <v>950</v>
      </c>
      <c r="AQ20" s="143"/>
      <c r="AR20" s="215"/>
      <c r="AS20" s="107"/>
      <c r="AT20" s="249">
        <v>12</v>
      </c>
      <c r="AU20" s="444" t="s">
        <v>242</v>
      </c>
      <c r="AV20" s="249" t="s">
        <v>174</v>
      </c>
      <c r="AW20" s="251" t="s">
        <v>161</v>
      </c>
      <c r="AX20" s="252"/>
      <c r="AY20" s="258" t="str">
        <f t="shared" si="4"/>
        <v>N/A</v>
      </c>
      <c r="AZ20" s="196"/>
      <c r="BA20" s="327" t="str">
        <f t="shared" si="5"/>
        <v>N/A</v>
      </c>
      <c r="BB20" s="327"/>
      <c r="BC20" s="327" t="str">
        <f t="shared" si="0"/>
        <v>N/A</v>
      </c>
      <c r="BD20" s="327"/>
      <c r="BE20" s="327" t="str">
        <f t="shared" si="0"/>
        <v>N/A</v>
      </c>
      <c r="BF20" s="327"/>
      <c r="BG20" s="327" t="str">
        <f t="shared" si="0"/>
        <v>N/A</v>
      </c>
      <c r="BH20" s="327"/>
      <c r="BI20" s="327" t="str">
        <f t="shared" si="0"/>
        <v>N/A</v>
      </c>
      <c r="BJ20" s="327"/>
      <c r="BK20" s="327" t="str">
        <f t="shared" si="0"/>
        <v>N/A</v>
      </c>
      <c r="BL20" s="327"/>
      <c r="BM20" s="327" t="str">
        <f t="shared" si="0"/>
        <v>N/A</v>
      </c>
      <c r="BN20" s="327"/>
      <c r="BO20" s="327" t="str">
        <f t="shared" si="0"/>
        <v>N/A</v>
      </c>
      <c r="BP20" s="327"/>
      <c r="BQ20" s="327" t="str">
        <f t="shared" si="0"/>
        <v>N/A</v>
      </c>
      <c r="BR20" s="327"/>
      <c r="BS20" s="327" t="str">
        <f t="shared" si="0"/>
        <v>N/A</v>
      </c>
      <c r="BT20" s="327"/>
      <c r="BU20" s="327" t="str">
        <f t="shared" si="0"/>
        <v>N/A</v>
      </c>
      <c r="BV20" s="327"/>
      <c r="BW20" s="327" t="str">
        <f t="shared" si="0"/>
        <v>N/A</v>
      </c>
      <c r="BX20" s="327"/>
      <c r="BY20" s="327" t="str">
        <f t="shared" si="0"/>
        <v>N/A</v>
      </c>
      <c r="BZ20" s="327"/>
      <c r="CA20" s="327" t="str">
        <f t="shared" si="0"/>
        <v>N/A</v>
      </c>
      <c r="CB20" s="196"/>
      <c r="CC20" s="327" t="str">
        <f t="shared" si="1"/>
        <v>N/A</v>
      </c>
      <c r="CD20" s="327"/>
      <c r="CE20" s="327" t="str">
        <f t="shared" si="2"/>
        <v>N/A</v>
      </c>
      <c r="CF20" s="327"/>
      <c r="CG20" s="327" t="str">
        <f t="shared" si="3"/>
        <v>N/A</v>
      </c>
      <c r="CH20" s="196"/>
      <c r="CI20" s="85"/>
      <c r="CJ20" s="85"/>
      <c r="CK20" s="85"/>
      <c r="CL20" s="85"/>
      <c r="CM20" s="85"/>
      <c r="CN20" s="85"/>
      <c r="CO20" s="85"/>
    </row>
    <row r="21" spans="1:100" ht="17.25" customHeight="1" x14ac:dyDescent="0.25">
      <c r="B21" s="386">
        <v>2578</v>
      </c>
      <c r="C21" s="607">
        <v>13</v>
      </c>
      <c r="D21" s="619" t="s">
        <v>137</v>
      </c>
      <c r="E21" s="607" t="s">
        <v>109</v>
      </c>
      <c r="F21" s="508"/>
      <c r="G21" s="192"/>
      <c r="H21" s="508"/>
      <c r="I21" s="192"/>
      <c r="J21" s="508"/>
      <c r="K21" s="192"/>
      <c r="L21" s="508"/>
      <c r="M21" s="192"/>
      <c r="N21" s="508"/>
      <c r="O21" s="192"/>
      <c r="P21" s="508"/>
      <c r="Q21" s="192"/>
      <c r="R21" s="508"/>
      <c r="S21" s="192"/>
      <c r="T21" s="508">
        <v>0</v>
      </c>
      <c r="U21" s="192"/>
      <c r="V21" s="508"/>
      <c r="W21" s="192"/>
      <c r="X21" s="508"/>
      <c r="Y21" s="192"/>
      <c r="Z21" s="508">
        <v>0</v>
      </c>
      <c r="AA21" s="192"/>
      <c r="AB21" s="508"/>
      <c r="AC21" s="192"/>
      <c r="AD21" s="508"/>
      <c r="AE21" s="192"/>
      <c r="AF21" s="508"/>
      <c r="AG21" s="192"/>
      <c r="AH21" s="508"/>
      <c r="AI21" s="192"/>
      <c r="AJ21" s="508">
        <v>0</v>
      </c>
      <c r="AK21" s="192"/>
      <c r="AL21" s="508"/>
      <c r="AM21" s="192"/>
      <c r="AN21" s="508"/>
      <c r="AO21" s="192"/>
      <c r="AP21" s="508">
        <v>0</v>
      </c>
      <c r="AQ21" s="192"/>
      <c r="AR21" s="215"/>
      <c r="AS21" s="107"/>
      <c r="AT21" s="298">
        <v>13</v>
      </c>
      <c r="AU21" s="250" t="s">
        <v>201</v>
      </c>
      <c r="AV21" s="249" t="s">
        <v>174</v>
      </c>
      <c r="AW21" s="251" t="s">
        <v>161</v>
      </c>
      <c r="AX21" s="252"/>
      <c r="AY21" s="258" t="str">
        <f t="shared" si="4"/>
        <v>N/A</v>
      </c>
      <c r="AZ21" s="299"/>
      <c r="BA21" s="327" t="str">
        <f>IF(OR(ISBLANK(H21),ISBLANK(J21)),"N/A",IF(ABS((J21-H21)/J21)&gt;0.25,"&gt; 25%","ok"))</f>
        <v>N/A</v>
      </c>
      <c r="BB21" s="327"/>
      <c r="BC21" s="327" t="str">
        <f t="shared" si="0"/>
        <v>N/A</v>
      </c>
      <c r="BD21" s="327"/>
      <c r="BE21" s="327" t="str">
        <f t="shared" si="0"/>
        <v>N/A</v>
      </c>
      <c r="BF21" s="327"/>
      <c r="BG21" s="327" t="str">
        <f t="shared" si="0"/>
        <v>N/A</v>
      </c>
      <c r="BH21" s="327"/>
      <c r="BI21" s="327" t="str">
        <f t="shared" si="0"/>
        <v>N/A</v>
      </c>
      <c r="BJ21" s="327"/>
      <c r="BK21" s="327" t="str">
        <f t="shared" si="0"/>
        <v>N/A</v>
      </c>
      <c r="BL21" s="327"/>
      <c r="BM21" s="327" t="str">
        <f t="shared" si="0"/>
        <v>N/A</v>
      </c>
      <c r="BN21" s="327"/>
      <c r="BO21" s="327" t="str">
        <f t="shared" si="0"/>
        <v>N/A</v>
      </c>
      <c r="BP21" s="327"/>
      <c r="BQ21" s="327" t="str">
        <f t="shared" si="0"/>
        <v>N/A</v>
      </c>
      <c r="BR21" s="327"/>
      <c r="BS21" s="327" t="str">
        <f t="shared" si="0"/>
        <v>N/A</v>
      </c>
      <c r="BT21" s="327"/>
      <c r="BU21" s="327" t="str">
        <f t="shared" si="0"/>
        <v>N/A</v>
      </c>
      <c r="BV21" s="327"/>
      <c r="BW21" s="327" t="str">
        <f t="shared" si="0"/>
        <v>N/A</v>
      </c>
      <c r="BX21" s="327"/>
      <c r="BY21" s="327" t="str">
        <f t="shared" si="0"/>
        <v>N/A</v>
      </c>
      <c r="BZ21" s="327"/>
      <c r="CA21" s="327" t="str">
        <f t="shared" si="0"/>
        <v>N/A</v>
      </c>
      <c r="CB21" s="299"/>
      <c r="CC21" s="327" t="str">
        <f t="shared" si="1"/>
        <v>N/A</v>
      </c>
      <c r="CD21" s="327"/>
      <c r="CE21" s="327" t="str">
        <f t="shared" si="2"/>
        <v>N/A</v>
      </c>
      <c r="CF21" s="327"/>
      <c r="CG21" s="327" t="str">
        <f t="shared" si="3"/>
        <v>N/A</v>
      </c>
      <c r="CH21" s="299"/>
      <c r="CI21" s="85"/>
      <c r="CJ21" s="85"/>
      <c r="CK21" s="85"/>
      <c r="CL21" s="85"/>
      <c r="CM21" s="85"/>
      <c r="CN21" s="85"/>
      <c r="CO21" s="85"/>
    </row>
    <row r="22" spans="1:100" ht="4.5" customHeight="1" x14ac:dyDescent="0.25">
      <c r="B22" s="386">
        <v>5017</v>
      </c>
      <c r="C22" s="621"/>
      <c r="D22" s="622"/>
      <c r="E22" s="621"/>
      <c r="F22" s="509"/>
      <c r="G22" s="196"/>
      <c r="H22" s="509"/>
      <c r="I22" s="196"/>
      <c r="J22" s="509"/>
      <c r="K22" s="196"/>
      <c r="L22" s="509"/>
      <c r="M22" s="196"/>
      <c r="N22" s="509"/>
      <c r="O22" s="196"/>
      <c r="P22" s="509"/>
      <c r="Q22" s="196"/>
      <c r="R22" s="509"/>
      <c r="S22" s="196"/>
      <c r="T22" s="509"/>
      <c r="U22" s="196"/>
      <c r="V22" s="509"/>
      <c r="W22" s="196"/>
      <c r="X22" s="509"/>
      <c r="Y22" s="196"/>
      <c r="Z22" s="509"/>
      <c r="AA22" s="196"/>
      <c r="AB22" s="509"/>
      <c r="AC22" s="196"/>
      <c r="AD22" s="509"/>
      <c r="AE22" s="196"/>
      <c r="AF22" s="509"/>
      <c r="AG22" s="196"/>
      <c r="AH22" s="509"/>
      <c r="AI22" s="196"/>
      <c r="AJ22" s="509"/>
      <c r="AK22" s="196"/>
      <c r="AL22" s="509"/>
      <c r="AM22" s="196"/>
      <c r="AN22" s="509"/>
      <c r="AO22" s="196"/>
      <c r="AP22" s="509"/>
      <c r="AQ22" s="196"/>
      <c r="AR22" s="215"/>
      <c r="AS22" s="107"/>
      <c r="AT22" s="193"/>
      <c r="AU22" s="194"/>
      <c r="AV22" s="193"/>
      <c r="AW22" s="251"/>
      <c r="AX22" s="252"/>
      <c r="AY22" s="251"/>
      <c r="AZ22" s="196"/>
      <c r="BA22" s="195"/>
      <c r="BB22" s="196"/>
      <c r="BC22" s="195"/>
      <c r="BD22" s="196"/>
      <c r="BE22" s="195"/>
      <c r="BF22" s="196"/>
      <c r="BG22" s="195"/>
      <c r="BH22" s="196"/>
      <c r="BI22" s="195"/>
      <c r="BJ22" s="196"/>
      <c r="BK22" s="195"/>
      <c r="BL22" s="196"/>
      <c r="BM22" s="195"/>
      <c r="BN22" s="196"/>
      <c r="BO22" s="195"/>
      <c r="BP22" s="510"/>
      <c r="BQ22" s="195"/>
      <c r="BR22" s="196"/>
      <c r="BS22" s="195"/>
      <c r="BT22" s="196"/>
      <c r="BU22" s="196"/>
      <c r="BV22" s="196"/>
      <c r="BW22" s="196"/>
      <c r="BX22" s="196"/>
      <c r="BY22" s="195"/>
      <c r="BZ22" s="196"/>
      <c r="CA22" s="195"/>
      <c r="CB22" s="308"/>
      <c r="CC22" s="196"/>
      <c r="CD22" s="196"/>
      <c r="CE22" s="195"/>
      <c r="CF22" s="196"/>
      <c r="CG22" s="195" t="str">
        <f t="shared" si="3"/>
        <v>N/A</v>
      </c>
      <c r="CH22" s="661"/>
      <c r="CI22" s="85"/>
      <c r="CJ22" s="85"/>
      <c r="CK22" s="85"/>
      <c r="CL22" s="85"/>
      <c r="CM22" s="85"/>
      <c r="CN22" s="85"/>
      <c r="CO22" s="85"/>
    </row>
    <row r="23" spans="1:100" ht="24" customHeight="1" x14ac:dyDescent="0.25">
      <c r="B23" s="386">
        <v>1878</v>
      </c>
      <c r="C23" s="607">
        <v>14</v>
      </c>
      <c r="D23" s="623" t="s">
        <v>138</v>
      </c>
      <c r="E23" s="607" t="s">
        <v>179</v>
      </c>
      <c r="F23" s="189"/>
      <c r="G23" s="149"/>
      <c r="H23" s="189"/>
      <c r="I23" s="149"/>
      <c r="J23" s="189"/>
      <c r="K23" s="149"/>
      <c r="L23" s="189"/>
      <c r="M23" s="149"/>
      <c r="N23" s="189"/>
      <c r="O23" s="149"/>
      <c r="P23" s="189"/>
      <c r="Q23" s="149"/>
      <c r="R23" s="189"/>
      <c r="S23" s="149"/>
      <c r="T23" s="189"/>
      <c r="U23" s="149"/>
      <c r="V23" s="189"/>
      <c r="W23" s="149"/>
      <c r="X23" s="189"/>
      <c r="Y23" s="149"/>
      <c r="Z23" s="189"/>
      <c r="AA23" s="149"/>
      <c r="AB23" s="189"/>
      <c r="AC23" s="149"/>
      <c r="AD23" s="189"/>
      <c r="AE23" s="149"/>
      <c r="AF23" s="189"/>
      <c r="AG23" s="149"/>
      <c r="AH23" s="189"/>
      <c r="AI23" s="149"/>
      <c r="AJ23" s="189"/>
      <c r="AK23" s="149"/>
      <c r="AL23" s="189"/>
      <c r="AM23" s="149"/>
      <c r="AN23" s="189"/>
      <c r="AO23" s="149"/>
      <c r="AP23" s="189"/>
      <c r="AQ23" s="149"/>
      <c r="AR23" s="215"/>
      <c r="AS23" s="107"/>
      <c r="AT23" s="249">
        <v>14</v>
      </c>
      <c r="AU23" s="443" t="s">
        <v>207</v>
      </c>
      <c r="AV23" s="249" t="s">
        <v>179</v>
      </c>
      <c r="AW23" s="251" t="s">
        <v>161</v>
      </c>
      <c r="AX23" s="252"/>
      <c r="AY23" s="258" t="str">
        <f>IF(OR(ISBLANK(F23),ISBLANK(H23)),"N/A",IF(ABS((H23-F23)/F23)&gt;1,"&gt; 100%","ok"))</f>
        <v>N/A</v>
      </c>
      <c r="AZ23" s="252"/>
      <c r="BA23" s="371" t="str">
        <f>IF(OR(ISBLANK(H23),ISBLANK(J23)),"N/A",IF(ABS(J23-H23)&gt;25,"&gt; 25%","ok"))</f>
        <v>N/A</v>
      </c>
      <c r="BB23" s="371"/>
      <c r="BC23" s="371" t="str">
        <f t="shared" ref="BC23:CA23" si="6">IF(OR(ISBLANK(J23),ISBLANK(L23)),"N/A",IF(ABS(L23-J23)&gt;25,"&gt; 25%","ok"))</f>
        <v>N/A</v>
      </c>
      <c r="BD23" s="371"/>
      <c r="BE23" s="371" t="str">
        <f t="shared" si="6"/>
        <v>N/A</v>
      </c>
      <c r="BF23" s="371"/>
      <c r="BG23" s="371" t="str">
        <f t="shared" si="6"/>
        <v>N/A</v>
      </c>
      <c r="BH23" s="371"/>
      <c r="BI23" s="371" t="str">
        <f t="shared" si="6"/>
        <v>N/A</v>
      </c>
      <c r="BJ23" s="371"/>
      <c r="BK23" s="371" t="str">
        <f t="shared" si="6"/>
        <v>N/A</v>
      </c>
      <c r="BL23" s="371"/>
      <c r="BM23" s="371" t="str">
        <f t="shared" si="6"/>
        <v>N/A</v>
      </c>
      <c r="BN23" s="371"/>
      <c r="BO23" s="371" t="str">
        <f t="shared" si="6"/>
        <v>N/A</v>
      </c>
      <c r="BP23" s="371"/>
      <c r="BQ23" s="371" t="str">
        <f t="shared" si="6"/>
        <v>N/A</v>
      </c>
      <c r="BR23" s="371"/>
      <c r="BS23" s="371" t="str">
        <f t="shared" si="6"/>
        <v>N/A</v>
      </c>
      <c r="BT23" s="371"/>
      <c r="BU23" s="371" t="str">
        <f t="shared" si="6"/>
        <v>N/A</v>
      </c>
      <c r="BV23" s="371"/>
      <c r="BW23" s="371" t="str">
        <f t="shared" si="6"/>
        <v>N/A</v>
      </c>
      <c r="BX23" s="371"/>
      <c r="BY23" s="371" t="str">
        <f t="shared" si="6"/>
        <v>N/A</v>
      </c>
      <c r="BZ23" s="371"/>
      <c r="CA23" s="371" t="str">
        <f t="shared" si="6"/>
        <v>N/A</v>
      </c>
      <c r="CB23" s="252"/>
      <c r="CC23" s="371" t="str">
        <f>IF(OR(ISBLANK(AJ23),ISBLANK(AL23)),"N/A",IF(ABS(AL23-AJ23)&gt;25,"&gt; 25%","ok"))</f>
        <v>N/A</v>
      </c>
      <c r="CD23" s="371"/>
      <c r="CE23" s="371" t="str">
        <f>IF(OR(ISBLANK(AL23),ISBLANK(AN23)),"N/A",IF(ABS(AN23-AL23)&gt;25,"&gt; 25%","ok"))</f>
        <v>N/A</v>
      </c>
      <c r="CF23" s="371"/>
      <c r="CG23" s="371" t="str">
        <f>IF(OR(ISBLANK(AN23),ISBLANK(AP23)),"N/A",IF(ABS(AP23-AN23)&gt;25,"&gt; 25%","ok"))</f>
        <v>N/A</v>
      </c>
      <c r="CH23" s="252"/>
      <c r="CI23" s="85"/>
      <c r="CJ23" s="85"/>
      <c r="CK23" s="85"/>
      <c r="CL23" s="85"/>
      <c r="CM23" s="85"/>
      <c r="CN23" s="85"/>
      <c r="CO23" s="85"/>
    </row>
    <row r="24" spans="1:100" ht="22.35" customHeight="1" x14ac:dyDescent="0.25">
      <c r="B24" s="386">
        <v>2585</v>
      </c>
      <c r="C24" s="607">
        <v>15</v>
      </c>
      <c r="D24" s="623" t="s">
        <v>139</v>
      </c>
      <c r="E24" s="607" t="s">
        <v>179</v>
      </c>
      <c r="F24" s="162"/>
      <c r="G24" s="143"/>
      <c r="H24" s="162"/>
      <c r="I24" s="143"/>
      <c r="J24" s="162"/>
      <c r="K24" s="143"/>
      <c r="L24" s="162"/>
      <c r="M24" s="143"/>
      <c r="N24" s="162"/>
      <c r="O24" s="143"/>
      <c r="P24" s="162"/>
      <c r="Q24" s="143"/>
      <c r="R24" s="162"/>
      <c r="S24" s="143"/>
      <c r="T24" s="162">
        <v>100</v>
      </c>
      <c r="U24" s="143"/>
      <c r="V24" s="162"/>
      <c r="W24" s="143"/>
      <c r="X24" s="162"/>
      <c r="Y24" s="143"/>
      <c r="Z24" s="162"/>
      <c r="AA24" s="143"/>
      <c r="AB24" s="162"/>
      <c r="AC24" s="143"/>
      <c r="AD24" s="162"/>
      <c r="AE24" s="143"/>
      <c r="AF24" s="162"/>
      <c r="AG24" s="143"/>
      <c r="AH24" s="162"/>
      <c r="AI24" s="143"/>
      <c r="AJ24" s="162"/>
      <c r="AK24" s="143"/>
      <c r="AL24" s="162"/>
      <c r="AM24" s="143"/>
      <c r="AN24" s="162"/>
      <c r="AO24" s="143"/>
      <c r="AP24" s="162">
        <v>100</v>
      </c>
      <c r="AQ24" s="143"/>
      <c r="AR24" s="215"/>
      <c r="AS24" s="107"/>
      <c r="AT24" s="193">
        <v>15</v>
      </c>
      <c r="AU24" s="443" t="s">
        <v>208</v>
      </c>
      <c r="AV24" s="249" t="s">
        <v>179</v>
      </c>
      <c r="AW24" s="251" t="s">
        <v>161</v>
      </c>
      <c r="AX24" s="252"/>
      <c r="AY24" s="258" t="str">
        <f>IF(OR(ISBLANK(F24),ISBLANK(H24)),"N/A",IF(ABS((H24-F24)/F24)&gt;1,"&gt; 100%","ok"))</f>
        <v>N/A</v>
      </c>
      <c r="AZ24" s="196"/>
      <c r="BA24" s="371" t="str">
        <f>IF(OR(ISBLANK(H24),ISBLANK(J24)),"N/A",IF(ABS(J24-H24)&gt;25,"&gt; 25%","ok"))</f>
        <v>N/A</v>
      </c>
      <c r="BB24" s="371"/>
      <c r="BC24" s="371" t="str">
        <f>IF(OR(ISBLANK(J24),ISBLANK(L24)),"N/A",IF(ABS(L24-J24)&gt;25,"&gt; 25%","ok"))</f>
        <v>N/A</v>
      </c>
      <c r="BD24" s="371"/>
      <c r="BE24" s="371" t="str">
        <f>IF(OR(ISBLANK(L24),ISBLANK(N24)),"N/A",IF(ABS(N24-L24)&gt;25,"&gt; 25%","ok"))</f>
        <v>N/A</v>
      </c>
      <c r="BF24" s="371"/>
      <c r="BG24" s="371" t="str">
        <f>IF(OR(ISBLANK(N24),ISBLANK(P24)),"N/A",IF(ABS(P24-N24)&gt;25,"&gt; 25%","ok"))</f>
        <v>N/A</v>
      </c>
      <c r="BH24" s="371"/>
      <c r="BI24" s="371" t="str">
        <f>IF(OR(ISBLANK(P24),ISBLANK(R24)),"N/A",IF(ABS(R24-P24)&gt;25,"&gt; 25%","ok"))</f>
        <v>N/A</v>
      </c>
      <c r="BJ24" s="371"/>
      <c r="BK24" s="371" t="str">
        <f>IF(OR(ISBLANK(R24),ISBLANK(T24)),"N/A",IF(ABS(T24-R24)&gt;25,"&gt; 25%","ok"))</f>
        <v>N/A</v>
      </c>
      <c r="BL24" s="371"/>
      <c r="BM24" s="371" t="str">
        <f>IF(OR(ISBLANK(T24),ISBLANK(V24)),"N/A",IF(ABS(V24-T24)&gt;25,"&gt; 25%","ok"))</f>
        <v>N/A</v>
      </c>
      <c r="BN24" s="371"/>
      <c r="BO24" s="371" t="str">
        <f>IF(OR(ISBLANK(V24),ISBLANK(X24)),"N/A",IF(ABS(X24-V24)&gt;25,"&gt; 25%","ok"))</f>
        <v>N/A</v>
      </c>
      <c r="BP24" s="371"/>
      <c r="BQ24" s="371" t="str">
        <f>IF(OR(ISBLANK(X24),ISBLANK(Z24)),"N/A",IF(ABS(Z24-X24)&gt;25,"&gt; 25%","ok"))</f>
        <v>N/A</v>
      </c>
      <c r="BR24" s="371"/>
      <c r="BS24" s="371" t="str">
        <f>IF(OR(ISBLANK(Z24),ISBLANK(AB24)),"N/A",IF(ABS(AB24-Z24)&gt;25,"&gt; 25%","ok"))</f>
        <v>N/A</v>
      </c>
      <c r="BT24" s="371"/>
      <c r="BU24" s="371" t="str">
        <f>IF(OR(ISBLANK(AB24),ISBLANK(AD24)),"N/A",IF(ABS(AD24-AB24)&gt;25,"&gt; 25%","ok"))</f>
        <v>N/A</v>
      </c>
      <c r="BV24" s="371"/>
      <c r="BW24" s="371" t="str">
        <f>IF(OR(ISBLANK(AD24),ISBLANK(AF24)),"N/A",IF(ABS(AF24-AD24)&gt;25,"&gt; 25%","ok"))</f>
        <v>N/A</v>
      </c>
      <c r="BX24" s="371"/>
      <c r="BY24" s="371" t="str">
        <f>IF(OR(ISBLANK(AF24),ISBLANK(AH24)),"N/A",IF(ABS(AH24-AF24)&gt;25,"&gt; 25%","ok"))</f>
        <v>N/A</v>
      </c>
      <c r="BZ24" s="371"/>
      <c r="CA24" s="371" t="str">
        <f>IF(OR(ISBLANK(AH24),ISBLANK(AJ24)),"N/A",IF(ABS(AJ24-AH24)&gt;25,"&gt; 25%","ok"))</f>
        <v>N/A</v>
      </c>
      <c r="CB24" s="196"/>
      <c r="CC24" s="371" t="str">
        <f>IF(OR(ISBLANK(AJ24),ISBLANK(AL24)),"N/A",IF(ABS(AL24-AJ24)&gt;25,"&gt; 25%","ok"))</f>
        <v>N/A</v>
      </c>
      <c r="CD24" s="371"/>
      <c r="CE24" s="371" t="str">
        <f>IF(OR(ISBLANK(AL24),ISBLANK(AN24)),"N/A",IF(ABS(AN24-AL24)&gt;25,"&gt; 25%","ok"))</f>
        <v>N/A</v>
      </c>
      <c r="CF24" s="371"/>
      <c r="CG24" s="371" t="str">
        <f>IF(OR(ISBLANK(AN24),ISBLANK(AP24)),"N/A",IF(ABS(AP24-AN24)&gt;25,"&gt; 25%","ok"))</f>
        <v>N/A</v>
      </c>
      <c r="CH24" s="196"/>
      <c r="CI24" s="85"/>
      <c r="CJ24" s="85"/>
      <c r="CK24" s="85"/>
      <c r="CL24" s="85"/>
      <c r="CM24" s="85"/>
      <c r="CN24" s="85"/>
      <c r="CO24" s="85"/>
    </row>
    <row r="25" spans="1:100" ht="24" customHeight="1" x14ac:dyDescent="0.25">
      <c r="B25" s="386">
        <v>2586</v>
      </c>
      <c r="C25" s="624">
        <v>16</v>
      </c>
      <c r="D25" s="625" t="s">
        <v>140</v>
      </c>
      <c r="E25" s="624" t="s">
        <v>179</v>
      </c>
      <c r="F25" s="163"/>
      <c r="G25" s="164"/>
      <c r="H25" s="163"/>
      <c r="I25" s="164"/>
      <c r="J25" s="163"/>
      <c r="K25" s="164"/>
      <c r="L25" s="163"/>
      <c r="M25" s="164"/>
      <c r="N25" s="163"/>
      <c r="O25" s="164"/>
      <c r="P25" s="163"/>
      <c r="Q25" s="164"/>
      <c r="R25" s="163"/>
      <c r="S25" s="164"/>
      <c r="T25" s="163">
        <v>95</v>
      </c>
      <c r="U25" s="164"/>
      <c r="V25" s="163"/>
      <c r="W25" s="164"/>
      <c r="X25" s="163"/>
      <c r="Y25" s="164"/>
      <c r="Z25" s="163"/>
      <c r="AA25" s="164"/>
      <c r="AB25" s="163"/>
      <c r="AC25" s="164"/>
      <c r="AD25" s="163"/>
      <c r="AE25" s="164"/>
      <c r="AF25" s="163"/>
      <c r="AG25" s="164"/>
      <c r="AH25" s="163"/>
      <c r="AI25" s="164"/>
      <c r="AJ25" s="163"/>
      <c r="AK25" s="164"/>
      <c r="AL25" s="163"/>
      <c r="AM25" s="164"/>
      <c r="AN25" s="163"/>
      <c r="AO25" s="164"/>
      <c r="AP25" s="163">
        <v>99</v>
      </c>
      <c r="AQ25" s="164"/>
      <c r="AR25" s="215"/>
      <c r="AS25" s="107"/>
      <c r="AT25" s="300">
        <v>16</v>
      </c>
      <c r="AU25" s="459" t="s">
        <v>209</v>
      </c>
      <c r="AV25" s="300" t="s">
        <v>179</v>
      </c>
      <c r="AW25" s="256" t="s">
        <v>161</v>
      </c>
      <c r="AX25" s="257"/>
      <c r="AY25" s="259" t="str">
        <f>IF(OR(ISBLANK(F25),ISBLANK(H25)),"N/A",IF(ABS((H25-F25)/F25)&gt;1,"&gt; 100%","ok"))</f>
        <v>N/A</v>
      </c>
      <c r="AZ25" s="445"/>
      <c r="BA25" s="419" t="str">
        <f>IF(OR(ISBLANK(H25),ISBLANK(J25)),"N/A",IF(ABS(J25-H25)&gt;25,"&gt; 25%","ok"))</f>
        <v>N/A</v>
      </c>
      <c r="BB25" s="419"/>
      <c r="BC25" s="419" t="str">
        <f>IF(OR(ISBLANK(J25),ISBLANK(L25)),"N/A",IF(ABS(L25-J25)&gt;25,"&gt; 25%","ok"))</f>
        <v>N/A</v>
      </c>
      <c r="BD25" s="419"/>
      <c r="BE25" s="419" t="str">
        <f>IF(OR(ISBLANK(L25),ISBLANK(N25)),"N/A",IF(ABS(N25-L25)&gt;25,"&gt; 25%","ok"))</f>
        <v>N/A</v>
      </c>
      <c r="BF25" s="419"/>
      <c r="BG25" s="419" t="str">
        <f>IF(OR(ISBLANK(N25),ISBLANK(P25)),"N/A",IF(ABS(P25-N25)&gt;25,"&gt; 25%","ok"))</f>
        <v>N/A</v>
      </c>
      <c r="BH25" s="419"/>
      <c r="BI25" s="419" t="str">
        <f>IF(OR(ISBLANK(P25),ISBLANK(R25)),"N/A",IF(ABS(R25-P25)&gt;25,"&gt; 25%","ok"))</f>
        <v>N/A</v>
      </c>
      <c r="BJ25" s="419"/>
      <c r="BK25" s="419" t="str">
        <f>IF(OR(ISBLANK(R25),ISBLANK(T25)),"N/A",IF(ABS(T25-R25)&gt;25,"&gt; 25%","ok"))</f>
        <v>N/A</v>
      </c>
      <c r="BL25" s="419"/>
      <c r="BM25" s="419" t="str">
        <f>IF(OR(ISBLANK(T25),ISBLANK(V25)),"N/A",IF(ABS(V25-T25)&gt;25,"&gt; 25%","ok"))</f>
        <v>N/A</v>
      </c>
      <c r="BN25" s="419"/>
      <c r="BO25" s="419" t="str">
        <f>IF(OR(ISBLANK(V25),ISBLANK(X25)),"N/A",IF(ABS(X25-V25)&gt;25,"&gt; 25%","ok"))</f>
        <v>N/A</v>
      </c>
      <c r="BP25" s="419"/>
      <c r="BQ25" s="419" t="str">
        <f>IF(OR(ISBLANK(X25),ISBLANK(Z25)),"N/A",IF(ABS(Z25-X25)&gt;25,"&gt; 25%","ok"))</f>
        <v>N/A</v>
      </c>
      <c r="BR25" s="419"/>
      <c r="BS25" s="419" t="str">
        <f>IF(OR(ISBLANK(Z25),ISBLANK(AB25)),"N/A",IF(ABS(AB25-Z25)&gt;25,"&gt; 25%","ok"))</f>
        <v>N/A</v>
      </c>
      <c r="BT25" s="419"/>
      <c r="BU25" s="419" t="str">
        <f>IF(OR(ISBLANK(AB25),ISBLANK(AD25)),"N/A",IF(ABS(AD25-AB25)&gt;25,"&gt; 25%","ok"))</f>
        <v>N/A</v>
      </c>
      <c r="BV25" s="419"/>
      <c r="BW25" s="419" t="str">
        <f>IF(OR(ISBLANK(AD25),ISBLANK(AF25)),"N/A",IF(ABS(AF25-AD25)&gt;25,"&gt; 25%","ok"))</f>
        <v>N/A</v>
      </c>
      <c r="BX25" s="419"/>
      <c r="BY25" s="419" t="str">
        <f>IF(OR(ISBLANK(AF25),ISBLANK(AH25)),"N/A",IF(ABS(AH25-AF25)&gt;25,"&gt; 25%","ok"))</f>
        <v>N/A</v>
      </c>
      <c r="BZ25" s="419"/>
      <c r="CA25" s="419" t="str">
        <f>IF(OR(ISBLANK(AH25),ISBLANK(AJ25)),"N/A",IF(ABS(AJ25-AH25)&gt;25,"&gt; 25%","ok"))</f>
        <v>N/A</v>
      </c>
      <c r="CB25" s="257"/>
      <c r="CC25" s="419" t="str">
        <f>IF(OR(ISBLANK(AJ25),ISBLANK(AL25)),"N/A",IF(ABS(AL25-AJ25)&gt;25,"&gt; 25%","ok"))</f>
        <v>N/A</v>
      </c>
      <c r="CD25" s="419"/>
      <c r="CE25" s="419" t="str">
        <f>IF(OR(ISBLANK(AL25),ISBLANK(AN25)),"N/A",IF(ABS(AN25-AL25)&gt;25,"&gt; 25%","ok"))</f>
        <v>N/A</v>
      </c>
      <c r="CF25" s="419"/>
      <c r="CG25" s="419" t="str">
        <f>IF(OR(ISBLANK(AN25),ISBLANK(AP25)),"N/A",IF(ABS(AP25-AN25)&gt;25,"&gt; 25%","ok"))</f>
        <v>N/A</v>
      </c>
      <c r="CH25" s="257"/>
      <c r="CI25" s="85"/>
      <c r="CJ25" s="85"/>
      <c r="CK25" s="85"/>
      <c r="CL25" s="85"/>
      <c r="CM25" s="85"/>
      <c r="CN25" s="85"/>
      <c r="CO25" s="85"/>
    </row>
    <row r="26" spans="1:100" s="495" customFormat="1" ht="17.25" customHeight="1" x14ac:dyDescent="0.25">
      <c r="A26" s="498"/>
      <c r="B26" s="499">
        <v>2860</v>
      </c>
      <c r="C26" s="490">
        <v>17</v>
      </c>
      <c r="D26" s="500" t="s">
        <v>226</v>
      </c>
      <c r="E26" s="490"/>
      <c r="F26" s="493">
        <v>2948372</v>
      </c>
      <c r="G26" s="492"/>
      <c r="H26" s="493">
        <v>3462974</v>
      </c>
      <c r="I26" s="492"/>
      <c r="J26" s="493">
        <v>3539137</v>
      </c>
      <c r="K26" s="492"/>
      <c r="L26" s="493">
        <v>3597350</v>
      </c>
      <c r="M26" s="492"/>
      <c r="N26" s="493">
        <v>3644171</v>
      </c>
      <c r="O26" s="492"/>
      <c r="P26" s="493">
        <v>3690033</v>
      </c>
      <c r="Q26" s="492"/>
      <c r="R26" s="493">
        <v>3742329</v>
      </c>
      <c r="S26" s="492"/>
      <c r="T26" s="493">
        <v>3802903</v>
      </c>
      <c r="U26" s="492"/>
      <c r="V26" s="493">
        <v>3868504</v>
      </c>
      <c r="W26" s="492"/>
      <c r="X26" s="493">
        <v>3935421</v>
      </c>
      <c r="Y26" s="494"/>
      <c r="Z26" s="493">
        <v>3998042</v>
      </c>
      <c r="AA26" s="492"/>
      <c r="AB26" s="493">
        <v>4052420</v>
      </c>
      <c r="AC26" s="492"/>
      <c r="AD26" s="492">
        <v>4097457</v>
      </c>
      <c r="AE26" s="492"/>
      <c r="AF26" s="492">
        <v>4134872</v>
      </c>
      <c r="AG26" s="492"/>
      <c r="AH26" s="493">
        <v>4166915</v>
      </c>
      <c r="AI26" s="492"/>
      <c r="AJ26" s="493">
        <v>4196990</v>
      </c>
      <c r="AK26" s="492"/>
      <c r="AL26" s="492">
        <v>4227597</v>
      </c>
      <c r="AM26" s="492"/>
      <c r="AN26" s="493">
        <v>4259405</v>
      </c>
      <c r="AO26" s="492"/>
      <c r="AP26" s="493"/>
      <c r="AQ26" s="492"/>
      <c r="AR26" s="492"/>
      <c r="AS26" s="501"/>
      <c r="AT26" s="502"/>
      <c r="AU26" s="503"/>
      <c r="AV26" s="502"/>
      <c r="AW26" s="504"/>
      <c r="AX26" s="505"/>
      <c r="AY26" s="504"/>
      <c r="AZ26" s="505"/>
      <c r="BA26" s="504"/>
      <c r="BB26" s="505"/>
      <c r="BC26" s="504"/>
      <c r="BD26" s="505"/>
      <c r="BE26" s="504"/>
      <c r="BF26" s="505"/>
      <c r="BG26" s="504"/>
      <c r="BH26" s="505"/>
      <c r="BI26" s="504"/>
      <c r="BJ26" s="505"/>
      <c r="BK26" s="504"/>
      <c r="BL26" s="505"/>
      <c r="BM26" s="504"/>
      <c r="BN26" s="505"/>
      <c r="BO26" s="504"/>
      <c r="BP26" s="506"/>
      <c r="BQ26" s="504"/>
      <c r="BR26" s="505"/>
      <c r="BS26" s="504"/>
      <c r="BT26" s="505"/>
      <c r="BU26" s="505"/>
      <c r="BV26" s="505"/>
      <c r="BW26" s="505"/>
      <c r="BX26" s="505"/>
      <c r="BY26" s="504"/>
      <c r="BZ26" s="505"/>
      <c r="CA26" s="504"/>
      <c r="CB26" s="505"/>
      <c r="CC26" s="505"/>
      <c r="CD26" s="505"/>
      <c r="CE26" s="504"/>
      <c r="CF26" s="505"/>
      <c r="CG26" s="504"/>
      <c r="CH26" s="505"/>
      <c r="CI26" s="507"/>
      <c r="CJ26" s="507"/>
      <c r="CK26" s="507"/>
      <c r="CL26" s="507"/>
      <c r="CM26" s="507"/>
      <c r="CN26" s="507"/>
      <c r="CO26" s="507"/>
    </row>
    <row r="27" spans="1:100" ht="17.25" customHeight="1" x14ac:dyDescent="0.25">
      <c r="C27" s="593" t="s">
        <v>102</v>
      </c>
      <c r="D27" s="66"/>
      <c r="E27" s="626"/>
      <c r="F27" s="627"/>
      <c r="G27" s="685"/>
      <c r="H27" s="627"/>
      <c r="I27" s="685"/>
      <c r="J27" s="627"/>
      <c r="K27" s="628"/>
      <c r="L27" s="627"/>
      <c r="M27" s="628"/>
      <c r="N27" s="627"/>
      <c r="O27" s="628"/>
      <c r="P27" s="627"/>
      <c r="Q27" s="628"/>
      <c r="R27" s="627"/>
      <c r="S27" s="685"/>
      <c r="T27" s="627"/>
      <c r="U27" s="685"/>
      <c r="V27" s="627"/>
      <c r="W27" s="685"/>
      <c r="X27" s="111"/>
      <c r="Y27" s="666"/>
      <c r="Z27" s="111"/>
      <c r="AA27" s="666"/>
      <c r="AB27" s="111"/>
      <c r="AC27" s="666"/>
      <c r="AD27" s="119"/>
      <c r="AE27" s="666"/>
      <c r="AF27" s="119"/>
      <c r="AG27" s="666"/>
      <c r="AH27" s="111"/>
      <c r="AI27" s="666"/>
      <c r="AJ27" s="111"/>
      <c r="AK27" s="666"/>
      <c r="AL27" s="119"/>
      <c r="AM27" s="666"/>
      <c r="AN27" s="111"/>
      <c r="AO27" s="666"/>
      <c r="AP27" s="111"/>
      <c r="AQ27" s="666"/>
      <c r="AT27" s="479" t="s">
        <v>101</v>
      </c>
      <c r="AU27" s="239"/>
      <c r="AV27" s="301"/>
      <c r="AW27" s="302"/>
      <c r="AX27" s="303"/>
      <c r="AY27" s="304"/>
      <c r="AZ27" s="303"/>
      <c r="BA27" s="304"/>
      <c r="BB27" s="303"/>
      <c r="BC27" s="304"/>
      <c r="BD27" s="303"/>
      <c r="BE27" s="304"/>
      <c r="BF27" s="303"/>
      <c r="BG27" s="304"/>
      <c r="BH27" s="303"/>
      <c r="BI27" s="304"/>
      <c r="BJ27" s="303"/>
      <c r="BK27" s="304"/>
      <c r="BL27" s="303"/>
      <c r="BM27" s="304"/>
      <c r="BN27" s="303"/>
      <c r="BO27" s="304"/>
      <c r="CI27" s="1"/>
      <c r="CJ27" s="1"/>
      <c r="CK27" s="1"/>
      <c r="CL27" s="1"/>
      <c r="CM27" s="1"/>
      <c r="CN27" s="1"/>
      <c r="CO27" s="1"/>
      <c r="CP27" s="1"/>
      <c r="CQ27" s="1"/>
      <c r="CR27" s="1"/>
      <c r="CS27" s="1"/>
    </row>
    <row r="28" spans="1:100" ht="25.5" customHeight="1" x14ac:dyDescent="0.25">
      <c r="C28" s="594" t="s">
        <v>203</v>
      </c>
      <c r="D28" s="803" t="s">
        <v>103</v>
      </c>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210"/>
      <c r="AS28"/>
      <c r="AT28" s="179" t="s">
        <v>171</v>
      </c>
      <c r="AU28" s="179" t="s">
        <v>172</v>
      </c>
      <c r="AV28" s="179" t="s">
        <v>173</v>
      </c>
      <c r="AW28" s="305">
        <v>1990</v>
      </c>
      <c r="AX28" s="306"/>
      <c r="AY28" s="305">
        <v>1995</v>
      </c>
      <c r="AZ28" s="306"/>
      <c r="BA28" s="305">
        <v>1996</v>
      </c>
      <c r="BB28" s="306"/>
      <c r="BC28" s="305">
        <v>1997</v>
      </c>
      <c r="BD28" s="306"/>
      <c r="BE28" s="305">
        <v>1998</v>
      </c>
      <c r="BF28" s="306"/>
      <c r="BG28" s="305">
        <v>1999</v>
      </c>
      <c r="BH28" s="306"/>
      <c r="BI28" s="305">
        <v>2000</v>
      </c>
      <c r="BJ28" s="306"/>
      <c r="BK28" s="305">
        <v>2001</v>
      </c>
      <c r="BL28" s="306"/>
      <c r="BM28" s="305">
        <v>2002</v>
      </c>
      <c r="BN28" s="306"/>
      <c r="BO28" s="305">
        <v>2003</v>
      </c>
      <c r="BP28" s="305"/>
      <c r="BQ28" s="305">
        <v>2004</v>
      </c>
      <c r="BR28" s="306"/>
      <c r="BS28" s="305">
        <v>2005</v>
      </c>
      <c r="BT28" s="306"/>
      <c r="BU28" s="305">
        <v>2006</v>
      </c>
      <c r="BV28" s="306"/>
      <c r="BW28" s="305">
        <v>2007</v>
      </c>
      <c r="BX28" s="306"/>
      <c r="BY28" s="305">
        <v>2008</v>
      </c>
      <c r="BZ28" s="307"/>
      <c r="CA28" s="305">
        <v>2009</v>
      </c>
      <c r="CB28" s="307"/>
      <c r="CC28" s="305">
        <v>2010</v>
      </c>
      <c r="CD28" s="306"/>
      <c r="CE28" s="305">
        <v>2011</v>
      </c>
      <c r="CF28" s="307"/>
      <c r="CG28" s="305">
        <v>2012</v>
      </c>
      <c r="CH28" s="307"/>
    </row>
    <row r="29" spans="1:100" ht="22.5" customHeight="1" x14ac:dyDescent="0.25">
      <c r="C29" s="594" t="s">
        <v>203</v>
      </c>
      <c r="D29" s="802" t="s">
        <v>104</v>
      </c>
      <c r="E29" s="802"/>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2"/>
      <c r="AI29" s="802"/>
      <c r="AJ29" s="802"/>
      <c r="AK29" s="802"/>
      <c r="AL29" s="802"/>
      <c r="AM29" s="802"/>
      <c r="AN29" s="802"/>
      <c r="AO29" s="802"/>
      <c r="AP29" s="802"/>
      <c r="AQ29" s="802"/>
      <c r="AR29" s="210"/>
      <c r="AS29"/>
      <c r="AT29" s="524">
        <v>3</v>
      </c>
      <c r="AU29" s="525" t="s">
        <v>212</v>
      </c>
      <c r="AV29" s="249" t="s">
        <v>174</v>
      </c>
      <c r="AW29" s="389">
        <f>F11</f>
        <v>0</v>
      </c>
      <c r="AX29" s="389"/>
      <c r="AY29" s="389">
        <f t="shared" ref="AY29:CA29" si="7">H11</f>
        <v>0</v>
      </c>
      <c r="AZ29" s="389"/>
      <c r="BA29" s="389">
        <f t="shared" si="7"/>
        <v>0</v>
      </c>
      <c r="BB29" s="389"/>
      <c r="BC29" s="389">
        <f t="shared" si="7"/>
        <v>0</v>
      </c>
      <c r="BD29" s="389"/>
      <c r="BE29" s="389">
        <f t="shared" si="7"/>
        <v>0</v>
      </c>
      <c r="BF29" s="389"/>
      <c r="BG29" s="389">
        <f t="shared" si="7"/>
        <v>0</v>
      </c>
      <c r="BH29" s="389"/>
      <c r="BI29" s="389">
        <f t="shared" si="7"/>
        <v>0</v>
      </c>
      <c r="BJ29" s="389"/>
      <c r="BK29" s="389">
        <f t="shared" si="7"/>
        <v>1438</v>
      </c>
      <c r="BL29" s="389"/>
      <c r="BM29" s="389">
        <f t="shared" si="7"/>
        <v>0</v>
      </c>
      <c r="BN29" s="389"/>
      <c r="BO29" s="389">
        <f t="shared" si="7"/>
        <v>0</v>
      </c>
      <c r="BP29" s="389"/>
      <c r="BQ29" s="389">
        <f t="shared" si="7"/>
        <v>1580</v>
      </c>
      <c r="BR29" s="389"/>
      <c r="BS29" s="389">
        <f t="shared" si="7"/>
        <v>0</v>
      </c>
      <c r="BT29" s="389"/>
      <c r="BU29" s="389">
        <f t="shared" si="7"/>
        <v>0</v>
      </c>
      <c r="BV29" s="389"/>
      <c r="BW29" s="389">
        <f t="shared" si="7"/>
        <v>0</v>
      </c>
      <c r="BX29" s="389"/>
      <c r="BY29" s="389">
        <f t="shared" si="7"/>
        <v>0</v>
      </c>
      <c r="BZ29" s="389"/>
      <c r="CA29" s="389">
        <f t="shared" si="7"/>
        <v>1720</v>
      </c>
      <c r="CB29" s="652"/>
      <c r="CC29" s="389">
        <f>AL11</f>
        <v>0</v>
      </c>
      <c r="CD29" s="389"/>
      <c r="CE29" s="389">
        <f>AN11</f>
        <v>0</v>
      </c>
      <c r="CF29" s="389"/>
      <c r="CG29" s="389">
        <f>AP11</f>
        <v>1940</v>
      </c>
      <c r="CH29" s="652"/>
    </row>
    <row r="30" spans="1:100" ht="25.5" customHeight="1" x14ac:dyDescent="0.25">
      <c r="C30" s="594" t="s">
        <v>203</v>
      </c>
      <c r="D30" s="801" t="s">
        <v>346</v>
      </c>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801"/>
      <c r="AO30" s="801"/>
      <c r="AP30" s="801"/>
      <c r="AQ30" s="801"/>
      <c r="AR30" s="592"/>
      <c r="AS30" s="355"/>
      <c r="AT30" s="460">
        <v>17</v>
      </c>
      <c r="AU30" s="461" t="s">
        <v>243</v>
      </c>
      <c r="AV30" s="249" t="s">
        <v>174</v>
      </c>
      <c r="AW30" s="390">
        <f>F9+F10</f>
        <v>0</v>
      </c>
      <c r="AX30" s="391"/>
      <c r="AY30" s="391">
        <f t="shared" ref="AY30:CA30" si="8">H9+H10</f>
        <v>0</v>
      </c>
      <c r="AZ30" s="391"/>
      <c r="BA30" s="391">
        <f t="shared" si="8"/>
        <v>0</v>
      </c>
      <c r="BB30" s="391"/>
      <c r="BC30" s="391">
        <f t="shared" si="8"/>
        <v>0</v>
      </c>
      <c r="BD30" s="391"/>
      <c r="BE30" s="391">
        <f t="shared" si="8"/>
        <v>0</v>
      </c>
      <c r="BF30" s="391"/>
      <c r="BG30" s="391">
        <f t="shared" si="8"/>
        <v>0</v>
      </c>
      <c r="BH30" s="391"/>
      <c r="BI30" s="391">
        <f t="shared" si="8"/>
        <v>0</v>
      </c>
      <c r="BJ30" s="391"/>
      <c r="BK30" s="391">
        <f t="shared" si="8"/>
        <v>0</v>
      </c>
      <c r="BL30" s="391"/>
      <c r="BM30" s="391">
        <f t="shared" si="8"/>
        <v>0</v>
      </c>
      <c r="BN30" s="391"/>
      <c r="BO30" s="391">
        <f t="shared" si="8"/>
        <v>0</v>
      </c>
      <c r="BP30" s="391"/>
      <c r="BQ30" s="391">
        <f t="shared" si="8"/>
        <v>0</v>
      </c>
      <c r="BR30" s="391"/>
      <c r="BS30" s="391">
        <f t="shared" si="8"/>
        <v>0</v>
      </c>
      <c r="BT30" s="391"/>
      <c r="BU30" s="391">
        <f t="shared" si="8"/>
        <v>0</v>
      </c>
      <c r="BV30" s="391"/>
      <c r="BW30" s="391">
        <f t="shared" si="8"/>
        <v>0</v>
      </c>
      <c r="BX30" s="391"/>
      <c r="BY30" s="391">
        <f t="shared" si="8"/>
        <v>0</v>
      </c>
      <c r="BZ30" s="391"/>
      <c r="CA30" s="392">
        <f t="shared" si="8"/>
        <v>0</v>
      </c>
      <c r="CB30" s="310"/>
      <c r="CC30" s="391">
        <f>AL9+AL10</f>
        <v>0</v>
      </c>
      <c r="CD30" s="391"/>
      <c r="CE30" s="391">
        <f>AN9+AN10</f>
        <v>0</v>
      </c>
      <c r="CF30" s="391"/>
      <c r="CG30" s="392">
        <f>AP9+AP10</f>
        <v>0</v>
      </c>
      <c r="CH30" s="310"/>
      <c r="CI30" s="2"/>
      <c r="CJ30" s="2"/>
      <c r="CK30" s="2"/>
      <c r="CL30" s="2"/>
      <c r="CM30" s="2"/>
      <c r="CN30" s="2"/>
      <c r="CO30" s="2"/>
      <c r="CP30" s="2"/>
      <c r="CQ30" s="2"/>
      <c r="CR30" s="2"/>
      <c r="CS30" s="2"/>
      <c r="CT30" s="2"/>
      <c r="CU30" s="2"/>
      <c r="CV30" s="2"/>
    </row>
    <row r="31" spans="1:100" ht="20.25" customHeight="1" x14ac:dyDescent="0.25">
      <c r="C31" s="594"/>
      <c r="AR31" s="210"/>
      <c r="AS31"/>
      <c r="AT31" s="434" t="s">
        <v>225</v>
      </c>
      <c r="AU31" s="461" t="s">
        <v>244</v>
      </c>
      <c r="AV31" s="235"/>
      <c r="AW31" s="390" t="str">
        <f>IF(OR(ISBLANK(F9),ISBLANK(F10)),"N/A",IF(AW29=AW30,"ok","&lt;&gt;"))</f>
        <v>N/A</v>
      </c>
      <c r="AX31" s="390"/>
      <c r="AY31" s="390" t="str">
        <f>IF(OR(ISBLANK(H9),ISBLANK(H10)),"N/A",IF(AY29=AY30,"ok","&lt;&gt;"))</f>
        <v>N/A</v>
      </c>
      <c r="AZ31" s="390"/>
      <c r="BA31" s="390" t="str">
        <f>IF(OR(ISBLANK(J9),ISBLANK(J10)),"N/A",IF(BA29=BA30,"ok","&lt;&gt;"))</f>
        <v>N/A</v>
      </c>
      <c r="BB31" s="390"/>
      <c r="BC31" s="390" t="str">
        <f>IF(OR(ISBLANK(L9),ISBLANK(L10)),"N/A",IF(BC29=BC30,"ok","&lt;&gt;"))</f>
        <v>N/A</v>
      </c>
      <c r="BD31" s="390"/>
      <c r="BE31" s="390" t="str">
        <f>IF(OR(ISBLANK(N9),ISBLANK(N10)),"N/A",IF(BE29=BE30,"ok","&lt;&gt;"))</f>
        <v>N/A</v>
      </c>
      <c r="BF31" s="390"/>
      <c r="BG31" s="390" t="str">
        <f>IF(OR(ISBLANK(P9),ISBLANK(P10)),"N/A",IF(BG29=BG30,"ok","&lt;&gt;"))</f>
        <v>N/A</v>
      </c>
      <c r="BH31" s="390"/>
      <c r="BI31" s="390" t="str">
        <f>IF(OR(ISBLANK(R9),ISBLANK(R10)),"N/A",IF(BI29=BI30,"ok","&lt;&gt;"))</f>
        <v>N/A</v>
      </c>
      <c r="BJ31" s="390"/>
      <c r="BK31" s="390" t="str">
        <f>IF(OR(ISBLANK(T9),ISBLANK(T10)),"N/A",IF(BK29=BK30,"ok","&lt;&gt;"))</f>
        <v>N/A</v>
      </c>
      <c r="BL31" s="390"/>
      <c r="BM31" s="390" t="str">
        <f>IF(OR(ISBLANK(V9),ISBLANK(V10)),"N/A",IF(BM29=BM30,"ok","&lt;&gt;"))</f>
        <v>N/A</v>
      </c>
      <c r="BN31" s="390"/>
      <c r="BO31" s="390" t="str">
        <f>IF(OR(ISBLANK(X9),ISBLANK(X10)),"N/A",IF(BO29=BO30,"ok","&lt;&gt;"))</f>
        <v>N/A</v>
      </c>
      <c r="BP31" s="390"/>
      <c r="BQ31" s="390" t="str">
        <f>IF(OR(ISBLANK(Z9),ISBLANK(Z10)),"N/A",IF(BQ29=BQ30,"ok","&lt;&gt;"))</f>
        <v>N/A</v>
      </c>
      <c r="BR31" s="390"/>
      <c r="BS31" s="390" t="str">
        <f>IF(OR(ISBLANK(AB9),ISBLANK(AB10)),"N/A",IF(BS29=BS30,"ok","&lt;&gt;"))</f>
        <v>N/A</v>
      </c>
      <c r="BT31" s="390"/>
      <c r="BU31" s="390" t="str">
        <f>IF(OR(ISBLANK(AD9),ISBLANK(AD10)),"N/A",IF(BU29=BU30,"ok","&lt;&gt;"))</f>
        <v>N/A</v>
      </c>
      <c r="BV31" s="390"/>
      <c r="BW31" s="390" t="str">
        <f>IF(OR(ISBLANK(AF9),ISBLANK(AF10)),"N/A",IF(BW29=BW30,"ok","&lt;&gt;"))</f>
        <v>N/A</v>
      </c>
      <c r="BX31" s="390"/>
      <c r="BY31" s="390" t="str">
        <f>IF(OR(ISBLANK(AH9),ISBLANK(AH10)),"N/A",IF(BY29=BY30,"ok","&lt;&gt;"))</f>
        <v>N/A</v>
      </c>
      <c r="BZ31" s="390"/>
      <c r="CA31" s="390" t="str">
        <f>IF(OR(ISBLANK(AJ9),ISBLANK(AJ10)),"N/A",IF(CA29=CA30,"ok","&lt;&gt;"))</f>
        <v>N/A</v>
      </c>
      <c r="CB31" s="310"/>
      <c r="CC31" s="390" t="str">
        <f>IF(OR(ISBLANK(AL9),ISBLANK(AL10)),"N/A",IF(CC29=CC30,"ok","&lt;&gt;"))</f>
        <v>N/A</v>
      </c>
      <c r="CD31" s="390"/>
      <c r="CE31" s="390" t="str">
        <f>IF(OR(ISBLANK(AN9),ISBLANK(AN10)),"N/A",IF(CE29=CE30,"ok","&lt;&gt;"))</f>
        <v>N/A</v>
      </c>
      <c r="CF31" s="390"/>
      <c r="CG31" s="390" t="str">
        <f>IF(OR(ISBLANK(AP9),ISBLANK(AP10)),"N/A",IF(CG29=CG30,"ok","&lt;&gt;"))</f>
        <v>N/A</v>
      </c>
      <c r="CH31" s="310"/>
    </row>
    <row r="32" spans="1:100" s="1" customFormat="1" ht="20.25" customHeight="1" x14ac:dyDescent="0.25">
      <c r="A32" s="358"/>
      <c r="B32" s="358"/>
      <c r="C32" s="197"/>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210"/>
      <c r="AS32" s="210"/>
      <c r="AT32" s="462">
        <v>18</v>
      </c>
      <c r="AU32" s="461" t="s">
        <v>166</v>
      </c>
      <c r="AV32" s="286" t="s">
        <v>165</v>
      </c>
      <c r="AW32" s="390">
        <f>F11*1000*1000/F26</f>
        <v>0</v>
      </c>
      <c r="AX32" s="390"/>
      <c r="AY32" s="390">
        <f>H11*1000*1000/H26</f>
        <v>0</v>
      </c>
      <c r="AZ32" s="390"/>
      <c r="BA32" s="390">
        <f>J11*1000*1000/J26</f>
        <v>0</v>
      </c>
      <c r="BB32" s="390"/>
      <c r="BC32" s="390">
        <f>L11*1000*1000/L26</f>
        <v>0</v>
      </c>
      <c r="BD32" s="390"/>
      <c r="BE32" s="390">
        <f>N11*1000*1000/N26</f>
        <v>0</v>
      </c>
      <c r="BF32" s="390"/>
      <c r="BG32" s="390">
        <f>P11*1000*1000/P26</f>
        <v>0</v>
      </c>
      <c r="BH32" s="390"/>
      <c r="BI32" s="390">
        <f>R11*1000*1000/R26</f>
        <v>0</v>
      </c>
      <c r="BJ32" s="390"/>
      <c r="BK32" s="390">
        <f>T11*1000*1000/T26</f>
        <v>378.13217954809784</v>
      </c>
      <c r="BL32" s="390"/>
      <c r="BM32" s="390">
        <f>V11*1000*1000/V26</f>
        <v>0</v>
      </c>
      <c r="BN32" s="390"/>
      <c r="BO32" s="390">
        <f>X11*1000*1000/X26</f>
        <v>0</v>
      </c>
      <c r="BP32" s="390"/>
      <c r="BQ32" s="390">
        <f>Z11*1000*1000/Z26</f>
        <v>395.1934471924007</v>
      </c>
      <c r="BR32" s="390"/>
      <c r="BS32" s="390">
        <f>AB11*1000*1000/AB26</f>
        <v>0</v>
      </c>
      <c r="BT32" s="390"/>
      <c r="BU32" s="390">
        <f>AD11*1000*1000/AD26</f>
        <v>0</v>
      </c>
      <c r="BV32" s="390"/>
      <c r="BW32" s="390">
        <f>AF11*1000*1000/AF26</f>
        <v>0</v>
      </c>
      <c r="BX32" s="390"/>
      <c r="BY32" s="390">
        <f>AH11*1000*1000/AH26</f>
        <v>0</v>
      </c>
      <c r="BZ32" s="390"/>
      <c r="CA32" s="390">
        <f>AJ11*1000*1000/AJ26</f>
        <v>409.8175120741293</v>
      </c>
      <c r="CB32" s="390"/>
      <c r="CC32" s="390">
        <f>AL11*1000*1000/AL26</f>
        <v>0</v>
      </c>
      <c r="CD32" s="390"/>
      <c r="CE32" s="390">
        <f>AN11*1000*1000/AN26</f>
        <v>0</v>
      </c>
      <c r="CF32" s="390"/>
      <c r="CG32" s="390" t="e">
        <f>AP11*1000*1000/AP26</f>
        <v>#DIV/0!</v>
      </c>
      <c r="CH32" s="390"/>
    </row>
    <row r="33" spans="1:97" ht="13.5" customHeight="1" x14ac:dyDescent="0.3">
      <c r="B33" s="358">
        <v>5</v>
      </c>
      <c r="C33" s="596" t="s">
        <v>105</v>
      </c>
      <c r="D33" s="74"/>
      <c r="E33" s="74"/>
      <c r="F33" s="453"/>
      <c r="G33" s="153"/>
      <c r="H33" s="132"/>
      <c r="I33" s="153"/>
      <c r="J33" s="132"/>
      <c r="K33" s="153"/>
      <c r="L33" s="132"/>
      <c r="M33" s="153"/>
      <c r="N33" s="132"/>
      <c r="O33" s="153"/>
      <c r="P33" s="132"/>
      <c r="Q33" s="153"/>
      <c r="R33" s="132"/>
      <c r="S33" s="153"/>
      <c r="T33" s="132"/>
      <c r="U33" s="153"/>
      <c r="V33" s="132"/>
      <c r="W33" s="153"/>
      <c r="X33" s="132"/>
      <c r="Y33" s="153"/>
      <c r="Z33" s="132"/>
      <c r="AA33" s="153"/>
      <c r="AB33" s="132"/>
      <c r="AC33" s="153"/>
      <c r="AD33" s="153"/>
      <c r="AE33" s="153"/>
      <c r="AF33" s="153"/>
      <c r="AG33" s="153"/>
      <c r="AH33" s="127"/>
      <c r="AI33" s="147"/>
      <c r="AJ33" s="127"/>
      <c r="AK33" s="147"/>
      <c r="AL33" s="153"/>
      <c r="AM33" s="153"/>
      <c r="AN33" s="127"/>
      <c r="AO33" s="147"/>
      <c r="AP33" s="127"/>
      <c r="AQ33" s="147"/>
      <c r="AR33" s="147"/>
      <c r="AT33" s="434" t="s">
        <v>225</v>
      </c>
      <c r="AU33" s="461" t="s">
        <v>245</v>
      </c>
      <c r="AV33" s="286"/>
      <c r="AW33" s="390" t="str">
        <f>IF(OR(ISBLANK(F11)),"N/A",IF(AW32&lt;100,"&lt;&gt;",IF(AW32&gt;1000,"&lt;&gt;","ok")))</f>
        <v>N/A</v>
      </c>
      <c r="AX33" s="390"/>
      <c r="AY33" s="390" t="str">
        <f>IF(OR(ISBLANK(H11)),"N/A",IF(AY32&lt;100,"&lt;&gt;",IF(AY32&gt;1000,"&lt;&gt;","ok")))</f>
        <v>N/A</v>
      </c>
      <c r="AZ33" s="390"/>
      <c r="BA33" s="390" t="str">
        <f>IF(OR(ISBLANK(J11)),"N/A",IF(BA32&lt;100,"&lt;&gt;",IF(BA32&gt;1000,"&lt;&gt;","ok")))</f>
        <v>N/A</v>
      </c>
      <c r="BB33" s="390"/>
      <c r="BC33" s="390" t="str">
        <f>IF(OR(ISBLANK(L11)),"N/A",IF(BC32&lt;100,"&lt;&gt;",IF(BC32&gt;1000,"&lt;&gt;","ok")))</f>
        <v>N/A</v>
      </c>
      <c r="BD33" s="390"/>
      <c r="BE33" s="390" t="str">
        <f>IF(OR(ISBLANK(N11)),"N/A",IF(BE32&lt;100,"&lt;&gt;",IF(BE32&gt;1000,"&lt;&gt;","ok")))</f>
        <v>N/A</v>
      </c>
      <c r="BF33" s="390"/>
      <c r="BG33" s="390" t="str">
        <f>IF(OR(ISBLANK(P11)),"N/A",IF(BG32&lt;100,"&lt;&gt;",IF(BG32&gt;1000,"&lt;&gt;","ok")))</f>
        <v>N/A</v>
      </c>
      <c r="BH33" s="390"/>
      <c r="BI33" s="390" t="str">
        <f>IF(OR(ISBLANK(R11)),"N/A",IF(BI32&lt;100,"&lt;&gt;",IF(BI32&gt;1000,"&lt;&gt;","ok")))</f>
        <v>N/A</v>
      </c>
      <c r="BJ33" s="390"/>
      <c r="BK33" s="390" t="str">
        <f>IF(OR(ISBLANK(T11)),"N/A",IF(BK32&lt;100,"&lt;&gt;",IF(BK32&gt;1000,"&lt;&gt;","ok")))</f>
        <v>ok</v>
      </c>
      <c r="BL33" s="390"/>
      <c r="BM33" s="390" t="str">
        <f>IF(OR(ISBLANK(V11)),"N/A",IF(BM32&lt;100,"&lt;&gt;",IF(BM32&gt;1000,"&lt;&gt;","ok")))</f>
        <v>N/A</v>
      </c>
      <c r="BN33" s="390"/>
      <c r="BO33" s="390" t="str">
        <f>IF(OR(ISBLANK(X11)),"N/A",IF(BO32&lt;100,"&lt;&gt;",IF(BO32&gt;1000,"&lt;&gt;","ok")))</f>
        <v>N/A</v>
      </c>
      <c r="BP33" s="390"/>
      <c r="BQ33" s="390" t="str">
        <f>IF(OR(ISBLANK(Z11)),"N/A",IF(BQ32&lt;100,"&lt;&gt;",IF(BQ32&gt;1000,"&lt;&gt;","ok")))</f>
        <v>ok</v>
      </c>
      <c r="BR33" s="390"/>
      <c r="BS33" s="390" t="str">
        <f>IF(OR(ISBLANK(AB11)),"N/A",IF(BS32&lt;100,"&lt;&gt;",IF(BS32&gt;1000,"&lt;&gt;","ok")))</f>
        <v>N/A</v>
      </c>
      <c r="BT33" s="390"/>
      <c r="BU33" s="390" t="str">
        <f>IF(OR(ISBLANK(AD11)),"N/A",IF(BU32&lt;100,"&lt;&gt;",IF(BU32&gt;1000,"&lt;&gt;","ok")))</f>
        <v>N/A</v>
      </c>
      <c r="BV33" s="390"/>
      <c r="BW33" s="390" t="str">
        <f>IF(OR(ISBLANK(AF11)),"N/A",IF(BW32&lt;100,"&lt;&gt;",IF(BW32&gt;1000,"&lt;&gt;","ok")))</f>
        <v>N/A</v>
      </c>
      <c r="BX33" s="390"/>
      <c r="BY33" s="390" t="str">
        <f>IF(OR(ISBLANK(AH11)),"N/A",IF(BY32&lt;100,"&lt;&gt;",IF(BY32&gt;1000,"&lt;&gt;","ok")))</f>
        <v>N/A</v>
      </c>
      <c r="BZ33" s="390"/>
      <c r="CA33" s="390" t="str">
        <f>IF(OR(ISBLANK(AJ11)),"N/A",IF(CA32&lt;100,"&lt;&gt;",IF(CA32&gt;1000,"&lt;&gt;","ok")))</f>
        <v>ok</v>
      </c>
      <c r="CB33" s="390"/>
      <c r="CC33" s="390" t="str">
        <f>IF(OR(ISBLANK(AL11)),"N/A",IF(CC32&lt;100,"&lt;&gt;",IF(CC32&gt;1000,"&lt;&gt;","ok")))</f>
        <v>N/A</v>
      </c>
      <c r="CD33" s="390"/>
      <c r="CE33" s="390" t="str">
        <f>IF(OR(ISBLANK(AN11)),"N/A",IF(CE32&lt;100,"&lt;&gt;",IF(CE32&gt;1000,"&lt;&gt;","ok")))</f>
        <v>N/A</v>
      </c>
      <c r="CF33" s="390"/>
      <c r="CG33" s="390" t="e">
        <f>IF(OR(ISBLANK(AP11)),"N/A",IF(CG32&lt;100,"&lt;&gt;",IF(CG32&gt;1000,"&lt;&gt;","ok")))</f>
        <v>#DIV/0!</v>
      </c>
      <c r="CH33" s="390"/>
      <c r="CI33" s="1"/>
      <c r="CJ33" s="1"/>
      <c r="CK33" s="1"/>
      <c r="CL33" s="1"/>
      <c r="CM33" s="1"/>
      <c r="CN33" s="1"/>
      <c r="CO33" s="1"/>
      <c r="CP33" s="1"/>
      <c r="CQ33" s="1"/>
      <c r="CR33" s="1"/>
      <c r="CS33" s="1"/>
    </row>
    <row r="34" spans="1:97" ht="3.75" customHeight="1" x14ac:dyDescent="0.3">
      <c r="C34" s="596"/>
      <c r="D34" s="74"/>
      <c r="E34" s="74"/>
      <c r="F34" s="453"/>
      <c r="G34" s="153"/>
      <c r="H34" s="132"/>
      <c r="I34" s="153"/>
      <c r="J34" s="132"/>
      <c r="K34" s="153"/>
      <c r="L34" s="132"/>
      <c r="M34" s="153"/>
      <c r="N34" s="132"/>
      <c r="O34" s="153"/>
      <c r="P34" s="132"/>
      <c r="Q34" s="153"/>
      <c r="R34" s="132"/>
      <c r="S34" s="153"/>
      <c r="T34" s="132"/>
      <c r="U34" s="153"/>
      <c r="V34" s="132"/>
      <c r="W34" s="153"/>
      <c r="X34" s="132"/>
      <c r="Y34" s="153"/>
      <c r="Z34" s="132"/>
      <c r="AA34" s="153"/>
      <c r="AB34" s="132"/>
      <c r="AC34" s="153"/>
      <c r="AD34" s="153"/>
      <c r="AE34" s="153"/>
      <c r="AF34" s="153"/>
      <c r="AG34" s="153"/>
      <c r="AH34" s="127"/>
      <c r="AI34" s="147"/>
      <c r="AJ34" s="127"/>
      <c r="AK34" s="147"/>
      <c r="AL34" s="153"/>
      <c r="AM34" s="153"/>
      <c r="AN34" s="127"/>
      <c r="AO34" s="147"/>
      <c r="AP34" s="127"/>
      <c r="AQ34" s="147"/>
      <c r="AR34" s="147"/>
      <c r="AT34" s="434"/>
      <c r="AU34" s="461"/>
      <c r="AV34" s="286"/>
      <c r="AW34" s="653"/>
      <c r="AX34" s="654"/>
      <c r="AY34" s="653"/>
      <c r="AZ34" s="654"/>
      <c r="BA34" s="653"/>
      <c r="BB34" s="654"/>
      <c r="BC34" s="653"/>
      <c r="BD34" s="654"/>
      <c r="BE34" s="653"/>
      <c r="BF34" s="654"/>
      <c r="BG34" s="653"/>
      <c r="BH34" s="654"/>
      <c r="BI34" s="653"/>
      <c r="BJ34" s="654"/>
      <c r="BK34" s="653"/>
      <c r="BL34" s="654"/>
      <c r="BM34" s="653"/>
      <c r="BN34" s="654"/>
      <c r="BO34" s="653"/>
      <c r="BP34" s="654"/>
      <c r="BQ34" s="653"/>
      <c r="BR34" s="654"/>
      <c r="BS34" s="653"/>
      <c r="BT34" s="654"/>
      <c r="BU34" s="653"/>
      <c r="BV34" s="654"/>
      <c r="BW34" s="653"/>
      <c r="BX34" s="654"/>
      <c r="BY34" s="288"/>
      <c r="BZ34" s="288"/>
      <c r="CA34" s="288"/>
      <c r="CB34" s="288"/>
      <c r="CC34" s="653"/>
      <c r="CD34" s="654"/>
      <c r="CE34" s="288"/>
      <c r="CF34" s="288"/>
      <c r="CG34" s="288"/>
      <c r="CH34" s="288"/>
      <c r="CI34" s="1"/>
      <c r="CJ34" s="1"/>
      <c r="CK34" s="1"/>
      <c r="CL34" s="1"/>
      <c r="CM34" s="1"/>
      <c r="CN34" s="1"/>
      <c r="CO34" s="1"/>
      <c r="CP34" s="1"/>
      <c r="CQ34" s="1"/>
      <c r="CR34" s="1"/>
      <c r="CS34" s="1"/>
    </row>
    <row r="35" spans="1:97" ht="23.25" customHeight="1" x14ac:dyDescent="0.3">
      <c r="C35" s="75"/>
      <c r="D35" s="76"/>
      <c r="E35" s="76"/>
      <c r="F35" s="451"/>
      <c r="G35" s="151"/>
      <c r="H35" s="130"/>
      <c r="I35" s="151"/>
      <c r="J35" s="130"/>
      <c r="K35" s="151"/>
      <c r="L35" s="130"/>
      <c r="M35" s="151"/>
      <c r="N35" s="130"/>
      <c r="O35" s="151"/>
      <c r="P35" s="130"/>
      <c r="Q35" s="151"/>
      <c r="R35" s="130"/>
      <c r="S35" s="151"/>
      <c r="T35" s="130"/>
      <c r="U35" s="151"/>
      <c r="V35" s="130"/>
      <c r="W35" s="151"/>
      <c r="X35" s="130"/>
      <c r="Y35" s="151"/>
      <c r="Z35" s="130"/>
      <c r="AA35" s="151"/>
      <c r="AB35" s="130"/>
      <c r="AC35" s="151"/>
      <c r="AD35" s="151"/>
      <c r="AE35" s="151"/>
      <c r="AF35" s="151"/>
      <c r="AG35" s="151"/>
      <c r="AH35" s="138"/>
      <c r="AI35" s="158"/>
      <c r="AJ35" s="138"/>
      <c r="AK35" s="158"/>
      <c r="AL35" s="151"/>
      <c r="AM35" s="151"/>
      <c r="AN35" s="138"/>
      <c r="AO35" s="158"/>
      <c r="AP35" s="138"/>
      <c r="AQ35" s="158"/>
      <c r="AR35" s="158"/>
      <c r="AT35" s="286">
        <v>6</v>
      </c>
      <c r="AU35" s="656" t="s">
        <v>213</v>
      </c>
      <c r="AV35" s="286" t="s">
        <v>174</v>
      </c>
      <c r="AW35" s="286">
        <f>F14</f>
        <v>0</v>
      </c>
      <c r="AX35" s="286"/>
      <c r="AY35" s="286">
        <f t="shared" ref="AY35:CA35" si="9">H14</f>
        <v>0</v>
      </c>
      <c r="AZ35" s="286"/>
      <c r="BA35" s="286">
        <f t="shared" si="9"/>
        <v>0</v>
      </c>
      <c r="BB35" s="286"/>
      <c r="BC35" s="286">
        <f t="shared" si="9"/>
        <v>0</v>
      </c>
      <c r="BD35" s="286"/>
      <c r="BE35" s="286">
        <f t="shared" si="9"/>
        <v>0</v>
      </c>
      <c r="BF35" s="286"/>
      <c r="BG35" s="286">
        <f t="shared" si="9"/>
        <v>0</v>
      </c>
      <c r="BH35" s="286"/>
      <c r="BI35" s="286">
        <f t="shared" si="9"/>
        <v>0</v>
      </c>
      <c r="BJ35" s="286"/>
      <c r="BK35" s="286">
        <f t="shared" si="9"/>
        <v>1438</v>
      </c>
      <c r="BL35" s="286"/>
      <c r="BM35" s="286">
        <f t="shared" si="9"/>
        <v>0</v>
      </c>
      <c r="BN35" s="286"/>
      <c r="BO35" s="286">
        <f t="shared" si="9"/>
        <v>0</v>
      </c>
      <c r="BP35" s="286"/>
      <c r="BQ35" s="286">
        <f t="shared" si="9"/>
        <v>1580</v>
      </c>
      <c r="BR35" s="286"/>
      <c r="BS35" s="286">
        <f t="shared" si="9"/>
        <v>0</v>
      </c>
      <c r="BT35" s="286"/>
      <c r="BU35" s="286">
        <f t="shared" si="9"/>
        <v>0</v>
      </c>
      <c r="BV35" s="286"/>
      <c r="BW35" s="286">
        <f t="shared" si="9"/>
        <v>0</v>
      </c>
      <c r="BX35" s="286"/>
      <c r="BY35" s="286">
        <f t="shared" si="9"/>
        <v>0</v>
      </c>
      <c r="BZ35" s="286"/>
      <c r="CA35" s="286">
        <f t="shared" si="9"/>
        <v>1720</v>
      </c>
      <c r="CB35" s="288"/>
      <c r="CC35" s="286">
        <f>AL14</f>
        <v>0</v>
      </c>
      <c r="CD35" s="286"/>
      <c r="CE35" s="286">
        <f>AN14</f>
        <v>0</v>
      </c>
      <c r="CF35" s="286"/>
      <c r="CG35" s="286">
        <f>AP14</f>
        <v>1940</v>
      </c>
      <c r="CH35" s="288"/>
    </row>
    <row r="36" spans="1:97" ht="22.5" customHeight="1" x14ac:dyDescent="0.25">
      <c r="C36" s="597" t="s">
        <v>106</v>
      </c>
      <c r="D36" s="769" t="s">
        <v>107</v>
      </c>
      <c r="E36" s="770"/>
      <c r="F36" s="771"/>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2"/>
      <c r="AS36" s="172"/>
      <c r="AT36" s="462">
        <v>19</v>
      </c>
      <c r="AU36" s="655" t="s">
        <v>246</v>
      </c>
      <c r="AV36" s="286" t="s">
        <v>174</v>
      </c>
      <c r="AW36" s="388">
        <f>F11+F12-F13</f>
        <v>0</v>
      </c>
      <c r="AX36" s="388"/>
      <c r="AY36" s="388">
        <f t="shared" ref="AY36:CA36" si="10">H11+H12-H13</f>
        <v>0</v>
      </c>
      <c r="AZ36" s="388"/>
      <c r="BA36" s="388">
        <f t="shared" si="10"/>
        <v>0</v>
      </c>
      <c r="BB36" s="388"/>
      <c r="BC36" s="388">
        <f t="shared" si="10"/>
        <v>0</v>
      </c>
      <c r="BD36" s="388"/>
      <c r="BE36" s="388">
        <f t="shared" si="10"/>
        <v>0</v>
      </c>
      <c r="BF36" s="388"/>
      <c r="BG36" s="388">
        <f t="shared" si="10"/>
        <v>0</v>
      </c>
      <c r="BH36" s="388"/>
      <c r="BI36" s="388">
        <f t="shared" si="10"/>
        <v>0</v>
      </c>
      <c r="BJ36" s="388"/>
      <c r="BK36" s="388">
        <f t="shared" si="10"/>
        <v>1438</v>
      </c>
      <c r="BL36" s="388"/>
      <c r="BM36" s="388">
        <f>V11+V12-V13</f>
        <v>0</v>
      </c>
      <c r="BN36" s="388"/>
      <c r="BO36" s="388">
        <f t="shared" si="10"/>
        <v>0</v>
      </c>
      <c r="BP36" s="388"/>
      <c r="BQ36" s="388">
        <f t="shared" si="10"/>
        <v>1580</v>
      </c>
      <c r="BR36" s="388"/>
      <c r="BS36" s="388">
        <f t="shared" si="10"/>
        <v>0</v>
      </c>
      <c r="BT36" s="388"/>
      <c r="BU36" s="388">
        <f t="shared" si="10"/>
        <v>0</v>
      </c>
      <c r="BV36" s="388"/>
      <c r="BW36" s="388">
        <f t="shared" si="10"/>
        <v>0</v>
      </c>
      <c r="BX36" s="388"/>
      <c r="BY36" s="388">
        <f t="shared" si="10"/>
        <v>0</v>
      </c>
      <c r="BZ36" s="388"/>
      <c r="CA36" s="388">
        <f t="shared" si="10"/>
        <v>1720</v>
      </c>
      <c r="CB36" s="288"/>
      <c r="CC36" s="388">
        <f>AL11+AL12-AL13</f>
        <v>0</v>
      </c>
      <c r="CD36" s="388"/>
      <c r="CE36" s="388">
        <f>AN11+AN12-AN13</f>
        <v>0</v>
      </c>
      <c r="CF36" s="388"/>
      <c r="CG36" s="388">
        <f>AP11+AP12-AP13</f>
        <v>1940</v>
      </c>
      <c r="CH36" s="288"/>
    </row>
    <row r="37" spans="1:97" ht="21" customHeight="1" x14ac:dyDescent="0.25">
      <c r="A37" s="358">
        <v>0</v>
      </c>
      <c r="B37" s="358">
        <v>3578</v>
      </c>
      <c r="C37" s="7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199"/>
      <c r="AT37" s="434" t="s">
        <v>225</v>
      </c>
      <c r="AU37" s="461" t="s">
        <v>247</v>
      </c>
      <c r="AV37" s="286"/>
      <c r="AW37" s="388" t="str">
        <f>IF(ISBLANK(F14),"N/A",IF(ROUND(AW35,0)&lt;ROUND(AW36,0),"6&lt;19",IF(OR(ISBLANK(F11),ISBLANK(F12),ISBLANK(F13)),"N/A",IF(ROUND(AW35,0)=ROUND(AW36,0),"ok","&lt;&gt;"))))</f>
        <v>N/A</v>
      </c>
      <c r="AX37" s="388"/>
      <c r="AY37" s="388" t="str">
        <f t="shared" ref="AY37:CG37" si="11">IF(ISBLANK(H14),"N/A",IF(ROUND(AY35,0)&lt;ROUND(AY36,0),"6&lt;19",IF(OR(ISBLANK(H11),ISBLANK(H12),ISBLANK(H13)),"N/A",IF(ROUND(AY35,0)=ROUND(AY36,0),"ok","&lt;&gt;"))))</f>
        <v>N/A</v>
      </c>
      <c r="AZ37" s="388"/>
      <c r="BA37" s="388" t="str">
        <f t="shared" si="11"/>
        <v>N/A</v>
      </c>
      <c r="BB37" s="388"/>
      <c r="BC37" s="388" t="str">
        <f t="shared" si="11"/>
        <v>N/A</v>
      </c>
      <c r="BD37" s="388"/>
      <c r="BE37" s="388" t="str">
        <f t="shared" si="11"/>
        <v>N/A</v>
      </c>
      <c r="BF37" s="388"/>
      <c r="BG37" s="388" t="str">
        <f t="shared" si="11"/>
        <v>N/A</v>
      </c>
      <c r="BH37" s="388"/>
      <c r="BI37" s="388" t="str">
        <f t="shared" si="11"/>
        <v>N/A</v>
      </c>
      <c r="BJ37" s="388"/>
      <c r="BK37" s="388" t="str">
        <f t="shared" si="11"/>
        <v>ok</v>
      </c>
      <c r="BL37" s="388"/>
      <c r="BM37" s="388" t="str">
        <f t="shared" si="11"/>
        <v>N/A</v>
      </c>
      <c r="BN37" s="388"/>
      <c r="BO37" s="388" t="str">
        <f t="shared" si="11"/>
        <v>N/A</v>
      </c>
      <c r="BP37" s="388"/>
      <c r="BQ37" s="388" t="str">
        <f t="shared" si="11"/>
        <v>ok</v>
      </c>
      <c r="BR37" s="388"/>
      <c r="BS37" s="388" t="str">
        <f t="shared" si="11"/>
        <v>N/A</v>
      </c>
      <c r="BT37" s="388"/>
      <c r="BU37" s="388" t="str">
        <f t="shared" si="11"/>
        <v>N/A</v>
      </c>
      <c r="BV37" s="388"/>
      <c r="BW37" s="388" t="str">
        <f t="shared" si="11"/>
        <v>N/A</v>
      </c>
      <c r="BX37" s="388"/>
      <c r="BY37" s="388" t="str">
        <f t="shared" si="11"/>
        <v>N/A</v>
      </c>
      <c r="BZ37" s="388"/>
      <c r="CA37" s="388" t="str">
        <f t="shared" si="11"/>
        <v>ok</v>
      </c>
      <c r="CB37" s="388"/>
      <c r="CC37" s="388" t="str">
        <f t="shared" si="11"/>
        <v>N/A</v>
      </c>
      <c r="CD37" s="388"/>
      <c r="CE37" s="388" t="str">
        <f t="shared" si="11"/>
        <v>N/A</v>
      </c>
      <c r="CF37" s="388"/>
      <c r="CG37" s="388" t="str">
        <f t="shared" si="11"/>
        <v>ok</v>
      </c>
      <c r="CH37" s="288"/>
    </row>
    <row r="38" spans="1:97" ht="19.5" customHeight="1" x14ac:dyDescent="0.25">
      <c r="A38" s="358">
        <v>0</v>
      </c>
      <c r="B38" s="358">
        <v>3579</v>
      </c>
      <c r="C38" s="79"/>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199"/>
      <c r="AT38" s="462">
        <v>20</v>
      </c>
      <c r="AU38" s="461" t="s">
        <v>248</v>
      </c>
      <c r="AV38" s="286" t="s">
        <v>174</v>
      </c>
      <c r="AW38" s="388">
        <f>F15+F16+F17+F19+F21</f>
        <v>0</v>
      </c>
      <c r="AX38" s="388"/>
      <c r="AY38" s="388">
        <f t="shared" ref="AY38:CA38" si="12">H15+H16+H17+H19+H21</f>
        <v>0</v>
      </c>
      <c r="AZ38" s="388"/>
      <c r="BA38" s="388">
        <f t="shared" si="12"/>
        <v>0</v>
      </c>
      <c r="BB38" s="388"/>
      <c r="BC38" s="388">
        <f t="shared" si="12"/>
        <v>0</v>
      </c>
      <c r="BD38" s="388"/>
      <c r="BE38" s="388">
        <f t="shared" si="12"/>
        <v>0</v>
      </c>
      <c r="BF38" s="388"/>
      <c r="BG38" s="388">
        <f t="shared" si="12"/>
        <v>0</v>
      </c>
      <c r="BH38" s="388"/>
      <c r="BI38" s="388">
        <f t="shared" si="12"/>
        <v>0</v>
      </c>
      <c r="BJ38" s="388"/>
      <c r="BK38" s="388">
        <f t="shared" si="12"/>
        <v>1438</v>
      </c>
      <c r="BL38" s="388"/>
      <c r="BM38" s="388">
        <f t="shared" si="12"/>
        <v>0</v>
      </c>
      <c r="BN38" s="388"/>
      <c r="BO38" s="388">
        <f t="shared" si="12"/>
        <v>0</v>
      </c>
      <c r="BP38" s="388"/>
      <c r="BQ38" s="388">
        <f t="shared" si="12"/>
        <v>1580</v>
      </c>
      <c r="BR38" s="388"/>
      <c r="BS38" s="388">
        <f t="shared" si="12"/>
        <v>0</v>
      </c>
      <c r="BT38" s="388"/>
      <c r="BU38" s="388">
        <f t="shared" si="12"/>
        <v>0</v>
      </c>
      <c r="BV38" s="388"/>
      <c r="BW38" s="388">
        <f t="shared" si="12"/>
        <v>0</v>
      </c>
      <c r="BX38" s="388"/>
      <c r="BY38" s="388">
        <f t="shared" si="12"/>
        <v>0</v>
      </c>
      <c r="BZ38" s="388"/>
      <c r="CA38" s="388">
        <f t="shared" si="12"/>
        <v>1720</v>
      </c>
      <c r="CB38" s="288"/>
      <c r="CC38" s="388">
        <f>AL15+AL16+AL17+AL19+AL21</f>
        <v>0</v>
      </c>
      <c r="CD38" s="388"/>
      <c r="CE38" s="388">
        <f>AN15+AN16+AN17+AN19+AN21</f>
        <v>0</v>
      </c>
      <c r="CF38" s="388"/>
      <c r="CG38" s="388">
        <f>AP15+AP16+AP17+AP19+AP21</f>
        <v>1940</v>
      </c>
      <c r="CH38" s="288"/>
    </row>
    <row r="39" spans="1:97" ht="13.5" customHeight="1" x14ac:dyDescent="0.25">
      <c r="C39" s="79"/>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199"/>
      <c r="AT39" s="434" t="s">
        <v>225</v>
      </c>
      <c r="AU39" s="461" t="s">
        <v>249</v>
      </c>
      <c r="AV39" s="286"/>
      <c r="AW39" s="388" t="str">
        <f>IF(OR(ISBLANK(F15),ISBLANK(F16),ISBLANK(F17),ISBLANK(F19),ISBLANK(F21)),"N/A",IF(AW35&gt;=AW38,"ok","&lt;&gt;"))</f>
        <v>N/A</v>
      </c>
      <c r="AX39" s="388"/>
      <c r="AY39" s="388" t="str">
        <f t="shared" ref="AY39:CG39" si="13">IF(OR(ISBLANK(H15),ISBLANK(H16),ISBLANK(H17),ISBLANK(H19),ISBLANK(H21)),"N/A",IF(AY35&gt;=AY38,"ok","&lt;&gt;"))</f>
        <v>N/A</v>
      </c>
      <c r="AZ39" s="388"/>
      <c r="BA39" s="388" t="str">
        <f t="shared" si="13"/>
        <v>N/A</v>
      </c>
      <c r="BB39" s="388"/>
      <c r="BC39" s="388" t="str">
        <f t="shared" si="13"/>
        <v>N/A</v>
      </c>
      <c r="BD39" s="388"/>
      <c r="BE39" s="388" t="str">
        <f t="shared" si="13"/>
        <v>N/A</v>
      </c>
      <c r="BF39" s="388"/>
      <c r="BG39" s="388" t="str">
        <f t="shared" si="13"/>
        <v>N/A</v>
      </c>
      <c r="BH39" s="388"/>
      <c r="BI39" s="388" t="str">
        <f t="shared" si="13"/>
        <v>N/A</v>
      </c>
      <c r="BJ39" s="388"/>
      <c r="BK39" s="388" t="str">
        <f t="shared" si="13"/>
        <v>ok</v>
      </c>
      <c r="BL39" s="388"/>
      <c r="BM39" s="388" t="str">
        <f t="shared" si="13"/>
        <v>N/A</v>
      </c>
      <c r="BN39" s="388"/>
      <c r="BO39" s="388" t="str">
        <f t="shared" si="13"/>
        <v>N/A</v>
      </c>
      <c r="BP39" s="388"/>
      <c r="BQ39" s="388" t="str">
        <f t="shared" si="13"/>
        <v>ok</v>
      </c>
      <c r="BR39" s="388"/>
      <c r="BS39" s="388" t="str">
        <f t="shared" si="13"/>
        <v>N/A</v>
      </c>
      <c r="BT39" s="388"/>
      <c r="BU39" s="388" t="str">
        <f t="shared" si="13"/>
        <v>N/A</v>
      </c>
      <c r="BV39" s="388"/>
      <c r="BW39" s="388" t="str">
        <f t="shared" si="13"/>
        <v>N/A</v>
      </c>
      <c r="BX39" s="388"/>
      <c r="BY39" s="388" t="str">
        <f t="shared" si="13"/>
        <v>N/A</v>
      </c>
      <c r="BZ39" s="388"/>
      <c r="CA39" s="388" t="str">
        <f t="shared" si="13"/>
        <v>ok</v>
      </c>
      <c r="CB39" s="388"/>
      <c r="CC39" s="388" t="str">
        <f t="shared" si="13"/>
        <v>N/A</v>
      </c>
      <c r="CD39" s="388"/>
      <c r="CE39" s="388" t="str">
        <f t="shared" si="13"/>
        <v>N/A</v>
      </c>
      <c r="CF39" s="388"/>
      <c r="CG39" s="388" t="str">
        <f t="shared" si="13"/>
        <v>ok</v>
      </c>
      <c r="CH39" s="288"/>
    </row>
    <row r="40" spans="1:97" ht="28.5" customHeight="1" x14ac:dyDescent="0.25">
      <c r="C40" s="79"/>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199"/>
      <c r="AT40" s="434" t="s">
        <v>225</v>
      </c>
      <c r="AU40" s="463" t="s">
        <v>257</v>
      </c>
      <c r="AV40" s="464"/>
      <c r="AW40" s="465" t="str">
        <f>IF(OR(ISBLANK(F23),ISBLANK(F24),ISBLANK(F25)),"N/A",IF(F23&lt;F25,"&lt;&gt;",IF(F23&gt;F24,"&lt;&gt;","ok")))</f>
        <v>N/A</v>
      </c>
      <c r="AX40" s="465"/>
      <c r="AY40" s="465" t="str">
        <f>IF(OR(ISBLANK(H23),ISBLANK(H24),ISBLANK(H25)),"N/A",IF(H23&lt;H25,"&lt;&gt;",IF(H23&gt;H24,"&lt;&gt;","ok")))</f>
        <v>N/A</v>
      </c>
      <c r="AZ40" s="465"/>
      <c r="BA40" s="465" t="str">
        <f>IF(OR(ISBLANK(J23),ISBLANK(J24),ISBLANK(J25)),"N/A",IF(J23&lt;J25,"&lt;&gt;",IF(J23&gt;J24,"&lt;&gt;","ok")))</f>
        <v>N/A</v>
      </c>
      <c r="BB40" s="465"/>
      <c r="BC40" s="465" t="str">
        <f>IF(OR(ISBLANK(L23),ISBLANK(L24),ISBLANK(L25)),"N/A",IF(L23&lt;L25,"&lt;&gt;",IF(L23&gt;L24,"&lt;&gt;","ok")))</f>
        <v>N/A</v>
      </c>
      <c r="BD40" s="465"/>
      <c r="BE40" s="465" t="str">
        <f>IF(OR(ISBLANK(N23),ISBLANK(N24),ISBLANK(N25)),"N/A",IF(N23&lt;N25,"&lt;&gt;",IF(N23&gt;N24,"&lt;&gt;","ok")))</f>
        <v>N/A</v>
      </c>
      <c r="BF40" s="465"/>
      <c r="BG40" s="465" t="str">
        <f>IF(OR(ISBLANK(P23),ISBLANK(P24),ISBLANK(P25)),"N/A",IF(P23&lt;P25,"&lt;&gt;",IF(P23&gt;P24,"&lt;&gt;","ok")))</f>
        <v>N/A</v>
      </c>
      <c r="BH40" s="465"/>
      <c r="BI40" s="465" t="str">
        <f>IF(OR(ISBLANK(R23),ISBLANK(R24),ISBLANK(R25)),"N/A",IF(R23&lt;R25,"&lt;&gt;",IF(R23&gt;R24,"&lt;&gt;","ok")))</f>
        <v>N/A</v>
      </c>
      <c r="BJ40" s="465"/>
      <c r="BK40" s="465" t="str">
        <f>IF(OR(ISBLANK(T23),ISBLANK(T24),ISBLANK(T25)),"N/A",IF(T23&lt;T25,"&lt;&gt;",IF(T23&gt;T24,"&lt;&gt;","ok")))</f>
        <v>N/A</v>
      </c>
      <c r="BL40" s="465"/>
      <c r="BM40" s="465" t="str">
        <f>IF(OR(ISBLANK(V23),ISBLANK(V24),ISBLANK(V25)),"N/A",IF(V23&lt;V25,"&lt;&gt;",IF(V23&gt;V24,"&lt;&gt;","ok")))</f>
        <v>N/A</v>
      </c>
      <c r="BN40" s="465"/>
      <c r="BO40" s="465" t="str">
        <f>IF(OR(ISBLANK(X23),ISBLANK(X24),ISBLANK(X25)),"N/A",IF(X23&lt;X25,"&lt;&gt;",IF(X23&gt;X24,"&lt;&gt;","ok")))</f>
        <v>N/A</v>
      </c>
      <c r="BP40" s="465"/>
      <c r="BQ40" s="465" t="str">
        <f>IF(OR(ISBLANK(Z23),ISBLANK(Z24),ISBLANK(Z25)),"N/A",IF(Z23&lt;Z25,"&lt;&gt;",IF(Z23&gt;Z24,"&lt;&gt;","ok")))</f>
        <v>N/A</v>
      </c>
      <c r="BR40" s="465"/>
      <c r="BS40" s="465" t="str">
        <f>IF(OR(ISBLANK(AB23),ISBLANK(AB24),ISBLANK(AB25)),"N/A",IF(AB23&lt;AB25,"&lt;&gt;",IF(AB23&gt;AB24,"&lt;&gt;","ok")))</f>
        <v>N/A</v>
      </c>
      <c r="BT40" s="465"/>
      <c r="BU40" s="465" t="str">
        <f>IF(OR(ISBLANK(AD23),ISBLANK(AD24),ISBLANK(AD25)),"N/A",IF(AD23&lt;AD25,"&lt;&gt;",IF(AD23&gt;AD24,"&lt;&gt;","ok")))</f>
        <v>N/A</v>
      </c>
      <c r="BV40" s="465"/>
      <c r="BW40" s="465" t="str">
        <f>IF(OR(ISBLANK(AF23),ISBLANK(AF24),ISBLANK(AF25)),"N/A",IF(AF23&lt;AF25,"&lt;&gt;",IF(AF23&gt;AF24,"&lt;&gt;","ok")))</f>
        <v>N/A</v>
      </c>
      <c r="BX40" s="465"/>
      <c r="BY40" s="465" t="str">
        <f>IF(OR(ISBLANK(AH23),ISBLANK(AH24),ISBLANK(AH25)),"N/A",IF(AH23&lt;AH25,"&lt;&gt;",IF(AH23&gt;AH24,"&lt;&gt;","ok")))</f>
        <v>N/A</v>
      </c>
      <c r="BZ40" s="465"/>
      <c r="CA40" s="465" t="str">
        <f>IF(OR(ISBLANK(AJ23),ISBLANK(AJ24),ISBLANK(AJ25)),"N/A",IF(AJ23&lt;AJ25,"&lt;&gt;",IF(AJ23&gt;AJ24,"&lt;&gt;","ok")))</f>
        <v>N/A</v>
      </c>
      <c r="CB40" s="465"/>
      <c r="CC40" s="465" t="str">
        <f>IF(OR(ISBLANK(AL23),ISBLANK(AL24),ISBLANK(AL25)),"N/A",IF(AL23&lt;AL25,"&lt;&gt;",IF(AL23&gt;AL24,"&lt;&gt;","ok")))</f>
        <v>N/A</v>
      </c>
      <c r="CD40" s="465"/>
      <c r="CE40" s="465" t="str">
        <f>IF(OR(ISBLANK(AN23),ISBLANK(AN24),ISBLANK(AN25)),"N/A",IF(AN23&lt;AN25,"&lt;&gt;",IF(AN23&gt;AN24,"&lt;&gt;","ok")))</f>
        <v>N/A</v>
      </c>
      <c r="CF40" s="465"/>
      <c r="CG40" s="465" t="str">
        <f>IF(OR(ISBLANK(AP23),ISBLANK(AP24),ISBLANK(AP25)),"N/A",IF(AP23&lt;AP25,"&lt;&gt;",IF(AP23&gt;AP24,"&lt;&gt;","ok")))</f>
        <v>N/A</v>
      </c>
      <c r="CH40" s="465"/>
    </row>
    <row r="41" spans="1:97" ht="16.5" customHeight="1" x14ac:dyDescent="0.25">
      <c r="C41" s="79"/>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199"/>
      <c r="AT41" s="657"/>
      <c r="AU41" s="362"/>
      <c r="AV41" s="235"/>
      <c r="AW41" s="237"/>
      <c r="AX41" s="236"/>
      <c r="AY41" s="237"/>
      <c r="AZ41" s="236"/>
      <c r="BA41" s="237"/>
      <c r="BB41" s="236"/>
      <c r="BC41" s="237"/>
      <c r="BD41" s="236"/>
      <c r="BE41" s="237"/>
      <c r="BF41" s="236"/>
      <c r="BG41" s="237"/>
      <c r="BH41" s="236"/>
      <c r="BI41" s="237"/>
      <c r="BJ41" s="236"/>
      <c r="BK41" s="237"/>
      <c r="BL41" s="236"/>
      <c r="BM41" s="237"/>
      <c r="BN41" s="236"/>
      <c r="BO41" s="237"/>
      <c r="BP41" s="236"/>
      <c r="BQ41" s="237"/>
      <c r="BR41" s="236"/>
      <c r="BS41" s="237"/>
      <c r="BT41" s="236"/>
      <c r="BU41" s="237"/>
      <c r="BV41" s="236"/>
      <c r="BW41" s="237"/>
      <c r="BX41" s="236"/>
      <c r="BY41" s="228"/>
      <c r="BZ41" s="228"/>
      <c r="CA41" s="228"/>
      <c r="CB41" s="228"/>
      <c r="CC41" s="237"/>
      <c r="CD41" s="236"/>
      <c r="CE41" s="228"/>
      <c r="CF41" s="228"/>
      <c r="CG41" s="228"/>
      <c r="CH41" s="228"/>
    </row>
    <row r="42" spans="1:97" ht="16.5" customHeight="1" x14ac:dyDescent="0.25">
      <c r="C42" s="79"/>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199"/>
      <c r="AT42" s="361" t="s">
        <v>215</v>
      </c>
      <c r="AU42" s="482" t="s">
        <v>216</v>
      </c>
      <c r="AV42" s="235"/>
      <c r="AW42" s="311"/>
      <c r="AX42" s="240"/>
      <c r="AY42" s="311"/>
      <c r="AZ42" s="240"/>
      <c r="BA42" s="311"/>
      <c r="BB42" s="240"/>
      <c r="BC42" s="311"/>
      <c r="BD42" s="240"/>
      <c r="BE42" s="311"/>
      <c r="BF42" s="240"/>
      <c r="BG42" s="311"/>
      <c r="BH42" s="240"/>
      <c r="BI42" s="311"/>
      <c r="BJ42" s="240"/>
      <c r="BK42" s="311"/>
      <c r="BL42" s="240"/>
      <c r="BM42" s="311"/>
      <c r="BN42" s="240"/>
      <c r="BO42" s="311"/>
      <c r="BP42" s="240"/>
      <c r="BQ42" s="311"/>
      <c r="BR42" s="240"/>
      <c r="BS42" s="311"/>
      <c r="BT42" s="240"/>
      <c r="BU42" s="311"/>
      <c r="BV42" s="240"/>
      <c r="BW42" s="311"/>
      <c r="BX42" s="240"/>
      <c r="BY42" s="228"/>
      <c r="BZ42" s="228"/>
      <c r="CA42" s="228"/>
      <c r="CB42" s="312"/>
      <c r="CC42" s="311"/>
      <c r="CD42" s="240"/>
      <c r="CE42" s="228"/>
      <c r="CF42" s="228"/>
      <c r="CG42" s="228"/>
      <c r="CH42" s="312"/>
    </row>
    <row r="43" spans="1:97" ht="22.5" customHeight="1" x14ac:dyDescent="0.25">
      <c r="C43" s="79"/>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199"/>
      <c r="AT43" s="361" t="s">
        <v>217</v>
      </c>
      <c r="AU43" s="482" t="s">
        <v>218</v>
      </c>
      <c r="AV43" s="235"/>
      <c r="AW43" s="311"/>
      <c r="AX43" s="291"/>
      <c r="AY43" s="311"/>
      <c r="AZ43" s="291"/>
      <c r="BA43" s="311"/>
      <c r="BB43" s="291"/>
      <c r="BC43" s="311"/>
      <c r="BD43" s="291"/>
      <c r="BE43" s="311"/>
      <c r="BF43" s="291"/>
      <c r="BG43" s="311"/>
      <c r="BH43" s="291"/>
      <c r="BI43" s="311"/>
      <c r="BJ43" s="291"/>
      <c r="BK43" s="311"/>
      <c r="BL43" s="291"/>
      <c r="BM43" s="311"/>
      <c r="BN43" s="291"/>
      <c r="BO43" s="311"/>
      <c r="BP43" s="291"/>
      <c r="BQ43" s="311"/>
      <c r="BR43" s="291"/>
      <c r="BS43" s="311"/>
      <c r="BT43" s="291"/>
      <c r="BU43" s="311"/>
      <c r="BV43" s="291"/>
      <c r="BW43" s="311"/>
      <c r="BX43" s="291"/>
      <c r="BY43" s="228"/>
      <c r="BZ43" s="228"/>
      <c r="CA43" s="228"/>
      <c r="CB43" s="228"/>
      <c r="CC43" s="311"/>
      <c r="CD43" s="291"/>
      <c r="CE43" s="228"/>
      <c r="CF43" s="228"/>
      <c r="CG43" s="228"/>
      <c r="CH43" s="228"/>
      <c r="CI43" s="2"/>
      <c r="CJ43" s="2"/>
      <c r="CK43" s="2"/>
      <c r="CL43" s="2"/>
      <c r="CM43" s="2"/>
      <c r="CN43" s="2"/>
      <c r="CO43" s="2"/>
      <c r="CP43" s="2"/>
    </row>
    <row r="44" spans="1:97" ht="16.5" customHeight="1" x14ac:dyDescent="0.25">
      <c r="C44" s="79"/>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199"/>
      <c r="AT44" s="363" t="s">
        <v>219</v>
      </c>
      <c r="AU44" s="482" t="s">
        <v>220</v>
      </c>
      <c r="AV44" s="235"/>
      <c r="AW44" s="237"/>
      <c r="AX44" s="236"/>
      <c r="AY44" s="237"/>
      <c r="AZ44" s="236"/>
      <c r="BA44" s="237"/>
      <c r="BB44" s="236"/>
      <c r="BC44" s="237"/>
      <c r="BD44" s="236"/>
      <c r="BE44" s="237"/>
      <c r="BF44" s="236"/>
      <c r="BG44" s="237"/>
      <c r="BH44" s="236"/>
      <c r="BI44" s="237"/>
      <c r="BJ44" s="236"/>
      <c r="BK44" s="237"/>
      <c r="BL44" s="236"/>
      <c r="BM44" s="237"/>
      <c r="BN44" s="236"/>
      <c r="BO44" s="237"/>
      <c r="BP44" s="236"/>
      <c r="BQ44" s="237"/>
      <c r="BR44" s="236"/>
      <c r="BS44" s="237"/>
      <c r="BT44" s="236"/>
      <c r="BU44" s="237"/>
      <c r="BV44" s="236"/>
      <c r="BW44" s="237"/>
      <c r="BX44" s="236"/>
      <c r="BY44" s="228"/>
      <c r="BZ44" s="228"/>
      <c r="CA44" s="228"/>
      <c r="CB44" s="228"/>
      <c r="CC44" s="237"/>
      <c r="CD44" s="236"/>
      <c r="CE44" s="228"/>
      <c r="CF44" s="228"/>
      <c r="CG44" s="228"/>
      <c r="CH44" s="228"/>
      <c r="CI44" s="2"/>
      <c r="CJ44" s="2"/>
      <c r="CK44" s="2"/>
      <c r="CL44" s="2"/>
      <c r="CM44" s="2"/>
      <c r="CN44" s="2"/>
      <c r="CO44" s="2"/>
      <c r="CP44" s="2"/>
    </row>
    <row r="45" spans="1:97" ht="16.5" customHeight="1" x14ac:dyDescent="0.25">
      <c r="C45" s="79"/>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199"/>
      <c r="AU45" s="482"/>
      <c r="AV45" s="235"/>
      <c r="AW45" s="311"/>
      <c r="AX45" s="240"/>
      <c r="AY45" s="311"/>
      <c r="AZ45" s="240"/>
      <c r="BA45" s="311"/>
      <c r="BB45" s="240"/>
      <c r="BC45" s="311"/>
      <c r="BD45" s="240"/>
      <c r="BE45" s="311"/>
      <c r="BF45" s="240"/>
      <c r="BG45" s="311"/>
      <c r="BH45" s="240"/>
      <c r="BI45" s="311"/>
      <c r="BJ45" s="240"/>
      <c r="BK45" s="311"/>
      <c r="BL45" s="240"/>
      <c r="BM45" s="311"/>
      <c r="BN45" s="240"/>
      <c r="BO45" s="311"/>
      <c r="BP45" s="240"/>
      <c r="BQ45" s="311"/>
      <c r="BR45" s="240"/>
      <c r="BS45" s="311"/>
      <c r="BT45" s="240"/>
      <c r="BU45" s="311"/>
      <c r="BV45" s="240"/>
      <c r="BW45" s="311"/>
      <c r="BX45" s="240"/>
      <c r="BY45" s="228"/>
      <c r="BZ45" s="228"/>
      <c r="CA45" s="228"/>
      <c r="CB45" s="228"/>
      <c r="CC45" s="311"/>
      <c r="CD45" s="240"/>
      <c r="CE45" s="228"/>
      <c r="CF45" s="228"/>
      <c r="CG45" s="228"/>
      <c r="CH45" s="228"/>
      <c r="CI45" s="2"/>
      <c r="CJ45" s="2"/>
      <c r="CK45" s="2"/>
      <c r="CL45" s="2"/>
      <c r="CM45" s="2"/>
      <c r="CN45" s="2"/>
      <c r="CO45" s="2"/>
      <c r="CP45" s="2"/>
    </row>
    <row r="46" spans="1:97" ht="16.5" customHeight="1" x14ac:dyDescent="0.25">
      <c r="C46" s="79"/>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199"/>
      <c r="AU46" s="804"/>
      <c r="AV46" s="804"/>
      <c r="AW46" s="804"/>
      <c r="AX46" s="804"/>
      <c r="AY46" s="804"/>
      <c r="AZ46" s="804"/>
      <c r="BA46" s="804"/>
      <c r="BB46" s="804"/>
      <c r="BC46" s="804"/>
      <c r="BD46" s="804"/>
      <c r="BE46" s="804"/>
      <c r="BF46" s="804"/>
      <c r="BG46" s="804"/>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4"/>
      <c r="CE46" s="804"/>
      <c r="CF46" s="228"/>
      <c r="CG46" s="228"/>
      <c r="CH46" s="228"/>
      <c r="CI46" s="2"/>
      <c r="CJ46" s="2"/>
      <c r="CK46" s="2"/>
      <c r="CL46" s="2"/>
      <c r="CM46" s="2"/>
      <c r="CN46" s="2"/>
      <c r="CO46" s="2"/>
      <c r="CP46" s="2"/>
    </row>
    <row r="47" spans="1:97" ht="16.5" customHeight="1" x14ac:dyDescent="0.25">
      <c r="C47" s="79"/>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199"/>
      <c r="AU47" s="804"/>
      <c r="AV47" s="804"/>
      <c r="AW47" s="804"/>
      <c r="AX47" s="804"/>
      <c r="AY47" s="804"/>
      <c r="AZ47" s="804"/>
      <c r="BA47" s="804"/>
      <c r="BB47" s="804"/>
      <c r="BC47" s="804"/>
      <c r="BD47" s="804"/>
      <c r="BE47" s="804"/>
      <c r="BF47" s="804"/>
      <c r="BG47" s="804"/>
      <c r="BH47" s="804"/>
      <c r="BI47" s="804"/>
      <c r="BJ47" s="804"/>
      <c r="BK47" s="804"/>
      <c r="BL47" s="804"/>
      <c r="BM47" s="804"/>
      <c r="BN47" s="804"/>
      <c r="BO47" s="804"/>
      <c r="BP47" s="804"/>
      <c r="BQ47" s="804"/>
      <c r="BR47" s="804"/>
      <c r="BS47" s="804"/>
      <c r="BT47" s="804"/>
      <c r="BU47" s="804"/>
      <c r="BV47" s="804"/>
      <c r="BW47" s="804"/>
      <c r="BX47" s="804"/>
      <c r="BY47" s="804"/>
      <c r="BZ47" s="804"/>
      <c r="CA47" s="804"/>
      <c r="CB47" s="804"/>
      <c r="CC47" s="804"/>
      <c r="CD47" s="804"/>
      <c r="CE47" s="804"/>
      <c r="CF47" s="228"/>
      <c r="CG47" s="228"/>
      <c r="CH47" s="228"/>
      <c r="CI47" s="2"/>
      <c r="CJ47" s="2"/>
      <c r="CK47" s="2"/>
      <c r="CL47" s="2"/>
      <c r="CM47" s="2"/>
      <c r="CN47" s="2"/>
      <c r="CO47" s="2"/>
      <c r="CP47" s="2"/>
    </row>
    <row r="48" spans="1:97" ht="16.5" customHeight="1" x14ac:dyDescent="0.25">
      <c r="C48" s="79"/>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199"/>
      <c r="AT48" s="363"/>
      <c r="AU48" s="804"/>
      <c r="AV48" s="804"/>
      <c r="AW48" s="804"/>
      <c r="AX48" s="804"/>
      <c r="AY48" s="804"/>
      <c r="AZ48" s="804"/>
      <c r="BA48" s="804"/>
      <c r="BB48" s="804"/>
      <c r="BC48" s="804"/>
      <c r="BD48" s="804"/>
      <c r="BE48" s="804"/>
      <c r="BF48" s="804"/>
      <c r="BG48" s="804"/>
      <c r="BH48" s="804"/>
      <c r="BI48" s="804"/>
      <c r="BJ48" s="804"/>
      <c r="BK48" s="804"/>
      <c r="BL48" s="804"/>
      <c r="BM48" s="804"/>
      <c r="BN48" s="804"/>
      <c r="BO48" s="804"/>
      <c r="BP48" s="804"/>
      <c r="BQ48" s="804"/>
      <c r="BR48" s="804"/>
      <c r="BS48" s="804"/>
      <c r="BT48" s="804"/>
      <c r="BU48" s="804"/>
      <c r="BV48" s="804"/>
      <c r="BW48" s="804"/>
      <c r="BX48" s="804"/>
      <c r="BY48" s="804"/>
      <c r="BZ48" s="804"/>
      <c r="CA48" s="804"/>
      <c r="CB48" s="804"/>
      <c r="CC48" s="804"/>
      <c r="CD48" s="804"/>
      <c r="CE48" s="804"/>
      <c r="CF48" s="228"/>
      <c r="CG48" s="228"/>
      <c r="CH48" s="228"/>
      <c r="CI48" s="2"/>
      <c r="CJ48" s="2"/>
      <c r="CK48" s="2"/>
      <c r="CL48" s="2"/>
      <c r="CM48" s="2"/>
      <c r="CN48" s="2"/>
      <c r="CO48" s="2"/>
      <c r="CP48" s="2"/>
    </row>
    <row r="49" spans="3:94" ht="16.5" customHeight="1" x14ac:dyDescent="0.25">
      <c r="C49" s="79"/>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199"/>
      <c r="AT49" s="228"/>
      <c r="AU49" s="804"/>
      <c r="AV49" s="804"/>
      <c r="AW49" s="804"/>
      <c r="AX49" s="804"/>
      <c r="AY49" s="804"/>
      <c r="AZ49" s="804"/>
      <c r="BA49" s="804"/>
      <c r="BB49" s="804"/>
      <c r="BC49" s="804"/>
      <c r="BD49" s="804"/>
      <c r="BE49" s="804"/>
      <c r="BF49" s="804"/>
      <c r="BG49" s="804"/>
      <c r="BH49" s="804"/>
      <c r="BI49" s="804"/>
      <c r="BJ49" s="804"/>
      <c r="BK49" s="804"/>
      <c r="BL49" s="804"/>
      <c r="BM49" s="804"/>
      <c r="BN49" s="804"/>
      <c r="BO49" s="804"/>
      <c r="BP49" s="804"/>
      <c r="BQ49" s="804"/>
      <c r="BR49" s="804"/>
      <c r="BS49" s="804"/>
      <c r="BT49" s="804"/>
      <c r="BU49" s="804"/>
      <c r="BV49" s="804"/>
      <c r="BW49" s="804"/>
      <c r="BX49" s="804"/>
      <c r="BY49" s="804"/>
      <c r="BZ49" s="804"/>
      <c r="CA49" s="804"/>
      <c r="CB49" s="804"/>
      <c r="CC49" s="804"/>
      <c r="CD49" s="804"/>
      <c r="CE49" s="804"/>
      <c r="CF49" s="228"/>
      <c r="CG49" s="228"/>
      <c r="CH49" s="228"/>
      <c r="CI49" s="2"/>
      <c r="CJ49" s="2"/>
      <c r="CK49" s="2"/>
      <c r="CL49" s="2"/>
      <c r="CM49" s="2"/>
      <c r="CN49" s="2"/>
      <c r="CO49" s="2"/>
      <c r="CP49" s="2"/>
    </row>
    <row r="50" spans="3:94" ht="16.5" customHeight="1" x14ac:dyDescent="0.25">
      <c r="C50" s="79"/>
      <c r="D50" s="761"/>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199"/>
      <c r="AT50" s="228"/>
      <c r="AU50" s="804"/>
      <c r="AV50" s="804"/>
      <c r="AW50" s="804"/>
      <c r="AX50" s="804"/>
      <c r="AY50" s="804"/>
      <c r="AZ50" s="804"/>
      <c r="BA50" s="804"/>
      <c r="BB50" s="804"/>
      <c r="BC50" s="804"/>
      <c r="BD50" s="804"/>
      <c r="BE50" s="804"/>
      <c r="BF50" s="804"/>
      <c r="BG50" s="804"/>
      <c r="BH50" s="804"/>
      <c r="BI50" s="804"/>
      <c r="BJ50" s="804"/>
      <c r="BK50" s="804"/>
      <c r="BL50" s="804"/>
      <c r="BM50" s="804"/>
      <c r="BN50" s="804"/>
      <c r="BO50" s="804"/>
      <c r="BP50" s="804"/>
      <c r="BQ50" s="804"/>
      <c r="BR50" s="804"/>
      <c r="BS50" s="804"/>
      <c r="BT50" s="804"/>
      <c r="BU50" s="804"/>
      <c r="BV50" s="804"/>
      <c r="BW50" s="804"/>
      <c r="BX50" s="804"/>
      <c r="BY50" s="804"/>
      <c r="BZ50" s="804"/>
      <c r="CA50" s="804"/>
      <c r="CB50" s="804"/>
      <c r="CC50" s="804"/>
      <c r="CD50" s="804"/>
      <c r="CE50" s="804"/>
      <c r="CF50" s="228"/>
      <c r="CG50" s="228"/>
      <c r="CH50" s="228"/>
      <c r="CI50" s="2"/>
      <c r="CJ50" s="2"/>
      <c r="CK50" s="2"/>
      <c r="CL50" s="2"/>
      <c r="CM50" s="2"/>
      <c r="CN50" s="2"/>
      <c r="CO50" s="2"/>
      <c r="CP50" s="2"/>
    </row>
    <row r="51" spans="3:94" ht="16.5" customHeight="1" x14ac:dyDescent="0.25">
      <c r="C51" s="79"/>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199"/>
      <c r="AT51" s="228"/>
      <c r="AU51" s="804"/>
      <c r="AV51" s="804"/>
      <c r="AW51" s="804"/>
      <c r="AX51" s="804"/>
      <c r="AY51" s="804"/>
      <c r="AZ51" s="804"/>
      <c r="BA51" s="804"/>
      <c r="BB51" s="804"/>
      <c r="BC51" s="804"/>
      <c r="BD51" s="804"/>
      <c r="BE51" s="804"/>
      <c r="BF51" s="804"/>
      <c r="BG51" s="804"/>
      <c r="BH51" s="804"/>
      <c r="BI51" s="804"/>
      <c r="BJ51" s="804"/>
      <c r="BK51" s="804"/>
      <c r="BL51" s="804"/>
      <c r="BM51" s="804"/>
      <c r="BN51" s="804"/>
      <c r="BO51" s="804"/>
      <c r="BP51" s="804"/>
      <c r="BQ51" s="804"/>
      <c r="BR51" s="804"/>
      <c r="BS51" s="804"/>
      <c r="BT51" s="804"/>
      <c r="BU51" s="804"/>
      <c r="BV51" s="804"/>
      <c r="BW51" s="804"/>
      <c r="BX51" s="804"/>
      <c r="BY51" s="804"/>
      <c r="BZ51" s="804"/>
      <c r="CA51" s="804"/>
      <c r="CB51" s="804"/>
      <c r="CC51" s="804"/>
      <c r="CD51" s="804"/>
      <c r="CE51" s="804"/>
      <c r="CF51" s="228"/>
      <c r="CG51" s="228"/>
      <c r="CH51" s="228"/>
      <c r="CI51" s="2"/>
      <c r="CJ51" s="2"/>
      <c r="CK51" s="2"/>
      <c r="CL51" s="2"/>
      <c r="CM51" s="2"/>
      <c r="CN51" s="2"/>
      <c r="CO51" s="2"/>
      <c r="CP51" s="2"/>
    </row>
    <row r="52" spans="3:94" ht="16.5" customHeight="1" x14ac:dyDescent="0.25">
      <c r="C52" s="79"/>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199"/>
      <c r="AT52" s="228"/>
      <c r="AU52" s="804"/>
      <c r="AV52" s="804"/>
      <c r="AW52" s="804"/>
      <c r="AX52" s="804"/>
      <c r="AY52" s="804"/>
      <c r="AZ52" s="804"/>
      <c r="BA52" s="804"/>
      <c r="BB52" s="804"/>
      <c r="BC52" s="804"/>
      <c r="BD52" s="804"/>
      <c r="BE52" s="804"/>
      <c r="BF52" s="804"/>
      <c r="BG52" s="804"/>
      <c r="BH52" s="804"/>
      <c r="BI52" s="804"/>
      <c r="BJ52" s="804"/>
      <c r="BK52" s="804"/>
      <c r="BL52" s="804"/>
      <c r="BM52" s="804"/>
      <c r="BN52" s="804"/>
      <c r="BO52" s="804"/>
      <c r="BP52" s="804"/>
      <c r="BQ52" s="804"/>
      <c r="BR52" s="804"/>
      <c r="BS52" s="804"/>
      <c r="BT52" s="804"/>
      <c r="BU52" s="804"/>
      <c r="BV52" s="804"/>
      <c r="BW52" s="804"/>
      <c r="BX52" s="804"/>
      <c r="BY52" s="804"/>
      <c r="BZ52" s="804"/>
      <c r="CA52" s="804"/>
      <c r="CB52" s="804"/>
      <c r="CC52" s="804"/>
      <c r="CD52" s="804"/>
      <c r="CE52" s="804"/>
      <c r="CF52" s="228"/>
      <c r="CG52" s="228"/>
      <c r="CH52" s="228"/>
      <c r="CI52" s="2"/>
      <c r="CJ52" s="2"/>
      <c r="CK52" s="2"/>
      <c r="CL52" s="2"/>
      <c r="CM52" s="2"/>
      <c r="CN52" s="2"/>
      <c r="CO52" s="2"/>
      <c r="CP52" s="2"/>
    </row>
    <row r="53" spans="3:94" ht="16.5" customHeight="1" x14ac:dyDescent="0.25">
      <c r="C53" s="79"/>
      <c r="D53" s="761"/>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199"/>
      <c r="AT53" s="228"/>
      <c r="AU53" s="804"/>
      <c r="AV53" s="804"/>
      <c r="AW53" s="804"/>
      <c r="AX53" s="804"/>
      <c r="AY53" s="804"/>
      <c r="AZ53" s="804"/>
      <c r="BA53" s="804"/>
      <c r="BB53" s="804"/>
      <c r="BC53" s="804"/>
      <c r="BD53" s="804"/>
      <c r="BE53" s="804"/>
      <c r="BF53" s="804"/>
      <c r="BG53" s="804"/>
      <c r="BH53" s="804"/>
      <c r="BI53" s="804"/>
      <c r="BJ53" s="804"/>
      <c r="BK53" s="804"/>
      <c r="BL53" s="804"/>
      <c r="BM53" s="804"/>
      <c r="BN53" s="804"/>
      <c r="BO53" s="804"/>
      <c r="BP53" s="804"/>
      <c r="BQ53" s="804"/>
      <c r="BR53" s="804"/>
      <c r="BS53" s="804"/>
      <c r="BT53" s="804"/>
      <c r="BU53" s="804"/>
      <c r="BV53" s="804"/>
      <c r="BW53" s="804"/>
      <c r="BX53" s="804"/>
      <c r="BY53" s="804"/>
      <c r="BZ53" s="804"/>
      <c r="CA53" s="804"/>
      <c r="CB53" s="804"/>
      <c r="CC53" s="804"/>
      <c r="CD53" s="804"/>
      <c r="CE53" s="804"/>
      <c r="CF53" s="228"/>
      <c r="CG53" s="228"/>
      <c r="CH53" s="228"/>
      <c r="CI53" s="2"/>
      <c r="CJ53" s="2"/>
      <c r="CK53" s="2"/>
      <c r="CL53" s="2"/>
      <c r="CM53" s="2"/>
      <c r="CN53" s="2"/>
      <c r="CO53" s="2"/>
      <c r="CP53" s="2"/>
    </row>
    <row r="54" spans="3:94" ht="16.5" customHeight="1" x14ac:dyDescent="0.25">
      <c r="C54" s="79"/>
      <c r="D54" s="761"/>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199"/>
      <c r="AT54" s="228"/>
      <c r="AU54" s="804"/>
      <c r="AV54" s="804"/>
      <c r="AW54" s="804"/>
      <c r="AX54" s="804"/>
      <c r="AY54" s="804"/>
      <c r="AZ54" s="804"/>
      <c r="BA54" s="804"/>
      <c r="BB54" s="804"/>
      <c r="BC54" s="804"/>
      <c r="BD54" s="804"/>
      <c r="BE54" s="804"/>
      <c r="BF54" s="804"/>
      <c r="BG54" s="804"/>
      <c r="BH54" s="804"/>
      <c r="BI54" s="804"/>
      <c r="BJ54" s="804"/>
      <c r="BK54" s="804"/>
      <c r="BL54" s="804"/>
      <c r="BM54" s="804"/>
      <c r="BN54" s="804"/>
      <c r="BO54" s="804"/>
      <c r="BP54" s="804"/>
      <c r="BQ54" s="804"/>
      <c r="BR54" s="804"/>
      <c r="BS54" s="804"/>
      <c r="BT54" s="804"/>
      <c r="BU54" s="804"/>
      <c r="BV54" s="804"/>
      <c r="BW54" s="804"/>
      <c r="BX54" s="804"/>
      <c r="BY54" s="804"/>
      <c r="BZ54" s="804"/>
      <c r="CA54" s="804"/>
      <c r="CB54" s="804"/>
      <c r="CC54" s="804"/>
      <c r="CD54" s="804"/>
      <c r="CE54" s="804"/>
      <c r="CF54" s="228"/>
      <c r="CG54" s="228"/>
      <c r="CH54" s="228"/>
      <c r="CI54" s="2"/>
      <c r="CJ54" s="2"/>
      <c r="CK54" s="2"/>
      <c r="CL54" s="2"/>
      <c r="CM54" s="2"/>
      <c r="CN54" s="2"/>
      <c r="CO54" s="2"/>
      <c r="CP54" s="2"/>
    </row>
    <row r="55" spans="3:94" ht="16.5" customHeight="1" x14ac:dyDescent="0.25">
      <c r="C55" s="79"/>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199"/>
      <c r="AT55" s="228"/>
      <c r="AU55" s="804"/>
      <c r="AV55" s="804"/>
      <c r="AW55" s="804"/>
      <c r="AX55" s="804"/>
      <c r="AY55" s="804"/>
      <c r="AZ55" s="804"/>
      <c r="BA55" s="804"/>
      <c r="BB55" s="804"/>
      <c r="BC55" s="804"/>
      <c r="BD55" s="804"/>
      <c r="BE55" s="804"/>
      <c r="BF55" s="804"/>
      <c r="BG55" s="804"/>
      <c r="BH55" s="804"/>
      <c r="BI55" s="804"/>
      <c r="BJ55" s="804"/>
      <c r="BK55" s="804"/>
      <c r="BL55" s="804"/>
      <c r="BM55" s="804"/>
      <c r="BN55" s="804"/>
      <c r="BO55" s="804"/>
      <c r="BP55" s="804"/>
      <c r="BQ55" s="804"/>
      <c r="BR55" s="804"/>
      <c r="BS55" s="804"/>
      <c r="BT55" s="804"/>
      <c r="BU55" s="804"/>
      <c r="BV55" s="804"/>
      <c r="BW55" s="804"/>
      <c r="BX55" s="804"/>
      <c r="BY55" s="804"/>
      <c r="BZ55" s="804"/>
      <c r="CA55" s="804"/>
      <c r="CB55" s="804"/>
      <c r="CC55" s="804"/>
      <c r="CD55" s="804"/>
      <c r="CE55" s="804"/>
      <c r="CF55" s="228"/>
      <c r="CG55" s="228"/>
      <c r="CH55" s="228"/>
      <c r="CI55" s="2"/>
      <c r="CJ55" s="2"/>
      <c r="CK55" s="2"/>
      <c r="CL55" s="2"/>
      <c r="CM55" s="2"/>
      <c r="CN55" s="2"/>
      <c r="CO55" s="2"/>
      <c r="CP55" s="2"/>
    </row>
    <row r="56" spans="3:94" ht="16.5" customHeight="1" x14ac:dyDescent="0.25">
      <c r="C56" s="79"/>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199"/>
      <c r="AT56" s="228"/>
      <c r="AU56" s="804"/>
      <c r="AV56" s="804"/>
      <c r="AW56" s="804"/>
      <c r="AX56" s="804"/>
      <c r="AY56" s="804"/>
      <c r="AZ56" s="804"/>
      <c r="BA56" s="804"/>
      <c r="BB56" s="804"/>
      <c r="BC56" s="804"/>
      <c r="BD56" s="804"/>
      <c r="BE56" s="804"/>
      <c r="BF56" s="804"/>
      <c r="BG56" s="804"/>
      <c r="BH56" s="804"/>
      <c r="BI56" s="804"/>
      <c r="BJ56" s="804"/>
      <c r="BK56" s="804"/>
      <c r="BL56" s="804"/>
      <c r="BM56" s="804"/>
      <c r="BN56" s="804"/>
      <c r="BO56" s="804"/>
      <c r="BP56" s="804"/>
      <c r="BQ56" s="804"/>
      <c r="BR56" s="804"/>
      <c r="BS56" s="804"/>
      <c r="BT56" s="804"/>
      <c r="BU56" s="804"/>
      <c r="BV56" s="804"/>
      <c r="BW56" s="804"/>
      <c r="BX56" s="804"/>
      <c r="BY56" s="804"/>
      <c r="BZ56" s="804"/>
      <c r="CA56" s="804"/>
      <c r="CB56" s="804"/>
      <c r="CC56" s="804"/>
      <c r="CD56" s="804"/>
      <c r="CE56" s="804"/>
      <c r="CF56" s="228"/>
      <c r="CG56" s="228"/>
      <c r="CH56" s="228"/>
      <c r="CI56" s="2"/>
      <c r="CJ56" s="2"/>
      <c r="CK56" s="2"/>
      <c r="CL56" s="2"/>
      <c r="CM56" s="2"/>
      <c r="CN56" s="2"/>
      <c r="CO56" s="2"/>
      <c r="CP56" s="2"/>
    </row>
    <row r="57" spans="3:94" ht="16.5" customHeight="1" x14ac:dyDescent="0.25">
      <c r="C57" s="79"/>
      <c r="D57" s="761"/>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199"/>
      <c r="AT57" s="228"/>
      <c r="AU57" s="804"/>
      <c r="AV57" s="804"/>
      <c r="AW57" s="804"/>
      <c r="AX57" s="804"/>
      <c r="AY57" s="804"/>
      <c r="AZ57" s="804"/>
      <c r="BA57" s="804"/>
      <c r="BB57" s="804"/>
      <c r="BC57" s="804"/>
      <c r="BD57" s="804"/>
      <c r="BE57" s="804"/>
      <c r="BF57" s="804"/>
      <c r="BG57" s="804"/>
      <c r="BH57" s="804"/>
      <c r="BI57" s="804"/>
      <c r="BJ57" s="804"/>
      <c r="BK57" s="804"/>
      <c r="BL57" s="804"/>
      <c r="BM57" s="804"/>
      <c r="BN57" s="804"/>
      <c r="BO57" s="804"/>
      <c r="BP57" s="804"/>
      <c r="BQ57" s="804"/>
      <c r="BR57" s="804"/>
      <c r="BS57" s="804"/>
      <c r="BT57" s="804"/>
      <c r="BU57" s="804"/>
      <c r="BV57" s="804"/>
      <c r="BW57" s="804"/>
      <c r="BX57" s="804"/>
      <c r="BY57" s="804"/>
      <c r="BZ57" s="804"/>
      <c r="CA57" s="804"/>
      <c r="CB57" s="804"/>
      <c r="CC57" s="804"/>
      <c r="CD57" s="804"/>
      <c r="CE57" s="804"/>
      <c r="CF57" s="228"/>
      <c r="CG57" s="228"/>
      <c r="CH57" s="228"/>
      <c r="CI57" s="2"/>
      <c r="CJ57" s="2"/>
      <c r="CK57" s="2"/>
      <c r="CL57" s="2"/>
      <c r="CM57" s="2"/>
      <c r="CN57" s="2"/>
      <c r="CO57" s="2"/>
      <c r="CP57" s="2"/>
    </row>
    <row r="58" spans="3:94" ht="16.5" customHeight="1" x14ac:dyDescent="0.25">
      <c r="C58" s="80"/>
      <c r="D58" s="779"/>
      <c r="E58" s="779"/>
      <c r="F58" s="779"/>
      <c r="G58" s="779"/>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c r="AK58" s="779"/>
      <c r="AL58" s="779"/>
      <c r="AM58" s="779"/>
      <c r="AN58" s="779"/>
      <c r="AO58" s="779"/>
      <c r="AP58" s="779"/>
      <c r="AQ58" s="779"/>
      <c r="AR58" s="779"/>
      <c r="AS58" s="199"/>
      <c r="AT58" s="228"/>
      <c r="AU58" s="805"/>
      <c r="AV58" s="805"/>
      <c r="AW58" s="805"/>
      <c r="AX58" s="805"/>
      <c r="AY58" s="805"/>
      <c r="AZ58" s="805"/>
      <c r="BA58" s="805"/>
      <c r="BB58" s="805"/>
      <c r="BC58" s="805"/>
      <c r="BD58" s="805"/>
      <c r="BE58" s="805"/>
      <c r="BF58" s="805"/>
      <c r="BG58" s="805"/>
      <c r="BH58" s="805"/>
      <c r="BI58" s="805"/>
      <c r="BJ58" s="805"/>
      <c r="BK58" s="805"/>
      <c r="BL58" s="805"/>
      <c r="BM58" s="805"/>
      <c r="BN58" s="805"/>
      <c r="BO58" s="805"/>
      <c r="BP58" s="805"/>
      <c r="BQ58" s="805"/>
      <c r="BR58" s="805"/>
      <c r="BS58" s="805"/>
      <c r="BT58" s="805"/>
      <c r="BU58" s="805"/>
      <c r="BV58" s="805"/>
      <c r="BW58" s="805"/>
      <c r="BX58" s="805"/>
      <c r="BY58" s="805"/>
      <c r="BZ58" s="805"/>
      <c r="CA58" s="805"/>
      <c r="CB58" s="805"/>
      <c r="CC58" s="805"/>
      <c r="CD58" s="805"/>
      <c r="CE58" s="805"/>
      <c r="CF58" s="228"/>
      <c r="CG58" s="228"/>
      <c r="CH58" s="228"/>
      <c r="CI58" s="2"/>
      <c r="CJ58" s="2"/>
      <c r="CK58" s="2"/>
      <c r="CL58" s="2"/>
      <c r="CM58" s="2"/>
      <c r="CN58" s="2"/>
      <c r="CO58" s="2"/>
      <c r="CP58" s="2"/>
    </row>
    <row r="59" spans="3:94" x14ac:dyDescent="0.25">
      <c r="C59" s="13"/>
      <c r="D59" s="780"/>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198"/>
      <c r="AT59" s="228"/>
      <c r="AU59" s="228"/>
      <c r="AV59" s="228"/>
      <c r="AW59" s="228"/>
      <c r="AX59" s="281"/>
      <c r="AY59" s="262"/>
      <c r="AZ59" s="281"/>
      <c r="BA59" s="262"/>
      <c r="BB59" s="281"/>
      <c r="BC59" s="262"/>
      <c r="BD59" s="281"/>
      <c r="BE59" s="262"/>
      <c r="BF59" s="281"/>
      <c r="BG59" s="262"/>
      <c r="BH59" s="281"/>
      <c r="BI59" s="262"/>
      <c r="BJ59" s="281"/>
      <c r="BK59" s="262"/>
      <c r="BL59" s="281"/>
      <c r="BM59" s="262"/>
      <c r="BN59" s="281"/>
      <c r="BO59" s="262"/>
      <c r="BP59" s="281"/>
      <c r="BQ59" s="262"/>
      <c r="BR59" s="281"/>
      <c r="BS59" s="262"/>
      <c r="BT59" s="281"/>
      <c r="BU59" s="262"/>
      <c r="BV59" s="281"/>
      <c r="BW59" s="262"/>
      <c r="BX59" s="281"/>
      <c r="BY59" s="262"/>
      <c r="BZ59" s="228"/>
      <c r="CA59" s="228"/>
      <c r="CB59" s="228"/>
      <c r="CC59" s="262"/>
      <c r="CD59" s="281"/>
      <c r="CE59" s="262"/>
      <c r="CF59" s="228"/>
      <c r="CG59" s="228"/>
      <c r="CH59" s="228"/>
      <c r="CI59" s="2"/>
      <c r="CJ59" s="2"/>
      <c r="CK59" s="2"/>
      <c r="CL59" s="2"/>
      <c r="CM59" s="2"/>
      <c r="CN59" s="2"/>
      <c r="CO59" s="2"/>
      <c r="CP59" s="2"/>
    </row>
    <row r="60" spans="3:94" x14ac:dyDescent="0.25">
      <c r="AT60" s="228"/>
      <c r="AU60" s="228"/>
      <c r="AV60" s="228"/>
      <c r="AW60" s="228"/>
      <c r="AX60" s="281"/>
      <c r="AY60" s="262"/>
      <c r="AZ60" s="281"/>
      <c r="BA60" s="262"/>
      <c r="BB60" s="281"/>
      <c r="BC60" s="262"/>
      <c r="BD60" s="281"/>
      <c r="BE60" s="262"/>
      <c r="BF60" s="281"/>
      <c r="BG60" s="262"/>
      <c r="BH60" s="281"/>
      <c r="BI60" s="262"/>
      <c r="BJ60" s="281"/>
      <c r="BK60" s="262"/>
      <c r="BL60" s="281"/>
      <c r="BM60" s="262"/>
      <c r="BN60" s="281"/>
      <c r="BO60" s="262"/>
      <c r="BP60" s="281"/>
      <c r="BQ60" s="262"/>
      <c r="BR60" s="281"/>
      <c r="BS60" s="262"/>
      <c r="BT60" s="281"/>
      <c r="BU60" s="262"/>
      <c r="BV60" s="281"/>
      <c r="BW60" s="262"/>
      <c r="BX60" s="281"/>
      <c r="BY60" s="262"/>
      <c r="BZ60" s="228"/>
      <c r="CA60" s="228"/>
      <c r="CB60" s="228"/>
      <c r="CC60" s="262"/>
      <c r="CD60" s="281"/>
      <c r="CE60" s="262"/>
      <c r="CF60" s="228"/>
      <c r="CG60" s="228"/>
      <c r="CH60" s="228"/>
      <c r="CI60" s="2"/>
      <c r="CJ60" s="2"/>
      <c r="CK60" s="2"/>
      <c r="CL60" s="2"/>
      <c r="CM60" s="2"/>
      <c r="CN60" s="2"/>
      <c r="CO60" s="2"/>
      <c r="CP60" s="2"/>
    </row>
    <row r="61" spans="3:94" x14ac:dyDescent="0.25">
      <c r="AU61" s="228"/>
      <c r="AV61" s="228"/>
      <c r="AW61" s="228"/>
      <c r="AX61" s="281"/>
      <c r="AY61" s="262"/>
      <c r="AZ61" s="281"/>
      <c r="BA61" s="262"/>
      <c r="BB61" s="281"/>
      <c r="BC61" s="262"/>
      <c r="BD61" s="281"/>
      <c r="BE61" s="262"/>
      <c r="BF61" s="281"/>
      <c r="BG61" s="262"/>
      <c r="BH61" s="281"/>
      <c r="BI61" s="262"/>
      <c r="BJ61" s="281"/>
      <c r="BK61" s="262"/>
      <c r="BL61" s="281"/>
      <c r="BM61" s="262"/>
      <c r="BN61" s="281"/>
      <c r="BO61" s="262"/>
      <c r="BP61" s="281"/>
      <c r="BQ61" s="262"/>
      <c r="BR61" s="281"/>
      <c r="BS61" s="262"/>
      <c r="BT61" s="281"/>
      <c r="BU61" s="262"/>
      <c r="BV61" s="281"/>
      <c r="BW61" s="262"/>
      <c r="BX61" s="281"/>
      <c r="BY61" s="262"/>
      <c r="BZ61" s="228"/>
      <c r="CA61" s="228"/>
      <c r="CB61" s="228"/>
      <c r="CC61" s="262"/>
      <c r="CD61" s="281"/>
      <c r="CE61" s="262"/>
      <c r="CF61" s="228"/>
      <c r="CG61" s="228"/>
      <c r="CH61" s="228"/>
      <c r="CI61" s="2"/>
      <c r="CJ61" s="2"/>
      <c r="CK61" s="2"/>
      <c r="CL61" s="2"/>
      <c r="CM61" s="2"/>
      <c r="CN61" s="2"/>
      <c r="CO61" s="2"/>
      <c r="CP61" s="2"/>
    </row>
    <row r="62" spans="3:94" x14ac:dyDescent="0.25">
      <c r="AU62" s="228"/>
      <c r="AV62" s="228"/>
      <c r="AW62" s="228"/>
      <c r="AX62" s="281"/>
      <c r="AY62" s="262"/>
      <c r="AZ62" s="281"/>
      <c r="BA62" s="262"/>
      <c r="BB62" s="281"/>
      <c r="BC62" s="262"/>
      <c r="BD62" s="281"/>
      <c r="BE62" s="262"/>
      <c r="BF62" s="281"/>
      <c r="BG62" s="262"/>
      <c r="BH62" s="281"/>
      <c r="BI62" s="262"/>
      <c r="BJ62" s="281"/>
      <c r="BK62" s="262"/>
      <c r="BL62" s="281"/>
      <c r="BM62" s="262"/>
      <c r="BN62" s="281"/>
      <c r="BO62" s="262"/>
      <c r="BP62" s="281"/>
      <c r="BQ62" s="262"/>
      <c r="BR62" s="281"/>
      <c r="BS62" s="262"/>
      <c r="BT62" s="281"/>
      <c r="BU62" s="262"/>
      <c r="BV62" s="281"/>
      <c r="BW62" s="262"/>
      <c r="BX62" s="281"/>
      <c r="BY62" s="262"/>
      <c r="BZ62" s="228"/>
      <c r="CA62" s="228"/>
      <c r="CB62" s="228"/>
      <c r="CC62" s="262"/>
      <c r="CD62" s="281"/>
      <c r="CE62" s="262"/>
      <c r="CF62" s="228"/>
      <c r="CG62" s="228"/>
      <c r="CH62" s="228"/>
      <c r="CI62" s="2"/>
      <c r="CJ62" s="2"/>
      <c r="CK62" s="2"/>
      <c r="CL62" s="2"/>
      <c r="CM62" s="2"/>
      <c r="CN62" s="2"/>
      <c r="CO62" s="2"/>
      <c r="CP62" s="2"/>
    </row>
    <row r="63" spans="3:94" x14ac:dyDescent="0.25">
      <c r="AU63" s="228"/>
      <c r="AV63" s="228"/>
      <c r="AW63" s="228"/>
      <c r="AX63" s="281"/>
      <c r="AY63" s="262"/>
      <c r="AZ63" s="281"/>
      <c r="BA63" s="262"/>
      <c r="BB63" s="281"/>
      <c r="BC63" s="262"/>
      <c r="BD63" s="281"/>
      <c r="BE63" s="262"/>
      <c r="BF63" s="281"/>
      <c r="BG63" s="262"/>
      <c r="BH63" s="281"/>
      <c r="BI63" s="262"/>
      <c r="BJ63" s="281"/>
      <c r="BK63" s="262"/>
      <c r="BL63" s="281"/>
      <c r="BM63" s="262"/>
      <c r="BN63" s="281"/>
      <c r="BO63" s="262"/>
      <c r="BP63" s="281"/>
      <c r="BQ63" s="262"/>
      <c r="BR63" s="281"/>
      <c r="BS63" s="262"/>
      <c r="BT63" s="281"/>
      <c r="BU63" s="262"/>
      <c r="BV63" s="281"/>
      <c r="BW63" s="262"/>
      <c r="BX63" s="281"/>
      <c r="BY63" s="262"/>
      <c r="BZ63" s="228"/>
      <c r="CA63" s="228"/>
      <c r="CB63" s="228"/>
      <c r="CC63" s="262"/>
      <c r="CD63" s="281"/>
      <c r="CE63" s="262"/>
      <c r="CF63" s="228"/>
      <c r="CG63" s="228"/>
      <c r="CH63" s="228"/>
      <c r="CI63" s="2"/>
      <c r="CJ63" s="2"/>
      <c r="CK63" s="2"/>
      <c r="CL63" s="2"/>
      <c r="CM63" s="2"/>
      <c r="CN63" s="2"/>
      <c r="CO63" s="2"/>
      <c r="CP63" s="2"/>
    </row>
    <row r="64" spans="3:94" x14ac:dyDescent="0.25">
      <c r="AU64" s="228"/>
      <c r="AV64" s="228"/>
      <c r="AW64" s="228"/>
      <c r="AX64" s="281"/>
      <c r="AY64" s="262"/>
      <c r="AZ64" s="281"/>
      <c r="BA64" s="262"/>
      <c r="BB64" s="281"/>
      <c r="BC64" s="262"/>
      <c r="BD64" s="281"/>
      <c r="BE64" s="262"/>
      <c r="BF64" s="281"/>
      <c r="BG64" s="262"/>
      <c r="BH64" s="281"/>
      <c r="BI64" s="262"/>
      <c r="BJ64" s="281"/>
      <c r="BK64" s="262"/>
      <c r="BL64" s="281"/>
      <c r="BM64" s="262"/>
      <c r="BN64" s="281"/>
      <c r="BO64" s="262"/>
      <c r="BP64" s="281"/>
      <c r="BQ64" s="262"/>
      <c r="BR64" s="281"/>
      <c r="BS64" s="262"/>
      <c r="BT64" s="281"/>
      <c r="BU64" s="262"/>
      <c r="BV64" s="281"/>
      <c r="BW64" s="262"/>
      <c r="BX64" s="281"/>
      <c r="BY64" s="262"/>
      <c r="BZ64" s="228"/>
      <c r="CA64" s="228"/>
      <c r="CB64" s="228"/>
      <c r="CC64" s="262"/>
      <c r="CD64" s="281"/>
      <c r="CE64" s="262"/>
      <c r="CF64" s="228"/>
      <c r="CG64" s="228"/>
      <c r="CH64" s="228"/>
      <c r="CI64" s="2"/>
      <c r="CJ64" s="2"/>
      <c r="CK64" s="2"/>
      <c r="CL64" s="2"/>
      <c r="CM64" s="2"/>
      <c r="CN64" s="2"/>
      <c r="CO64" s="2"/>
      <c r="CP64" s="2"/>
    </row>
    <row r="65" spans="47:94" x14ac:dyDescent="0.25">
      <c r="AU65" s="228"/>
      <c r="AV65" s="228"/>
      <c r="AW65" s="228"/>
      <c r="AX65" s="281"/>
      <c r="AY65" s="262"/>
      <c r="AZ65" s="281"/>
      <c r="BA65" s="262"/>
      <c r="BB65" s="281"/>
      <c r="BC65" s="262"/>
      <c r="BD65" s="281"/>
      <c r="BE65" s="262"/>
      <c r="BF65" s="281"/>
      <c r="BG65" s="262"/>
      <c r="BH65" s="281"/>
      <c r="BI65" s="262"/>
      <c r="BJ65" s="281"/>
      <c r="BK65" s="262"/>
      <c r="BL65" s="281"/>
      <c r="BM65" s="262"/>
      <c r="BN65" s="281"/>
      <c r="BO65" s="262"/>
      <c r="BP65" s="281"/>
      <c r="BQ65" s="262"/>
      <c r="BR65" s="281"/>
      <c r="BS65" s="262"/>
      <c r="BT65" s="281"/>
      <c r="BU65" s="262"/>
      <c r="BV65" s="281"/>
      <c r="BW65" s="262"/>
      <c r="BX65" s="281"/>
      <c r="BY65" s="262"/>
      <c r="BZ65" s="228"/>
      <c r="CA65" s="228"/>
      <c r="CB65" s="228"/>
      <c r="CC65" s="262"/>
      <c r="CD65" s="281"/>
      <c r="CE65" s="262"/>
      <c r="CF65" s="228"/>
      <c r="CG65" s="228"/>
      <c r="CH65" s="228"/>
      <c r="CI65" s="2"/>
      <c r="CJ65" s="2"/>
      <c r="CK65" s="2"/>
      <c r="CL65" s="2"/>
      <c r="CM65" s="2"/>
      <c r="CN65" s="2"/>
      <c r="CO65" s="2"/>
      <c r="CP65" s="2"/>
    </row>
    <row r="66" spans="47:94" x14ac:dyDescent="0.25">
      <c r="AU66" s="228"/>
      <c r="AV66" s="228"/>
      <c r="AW66" s="228"/>
      <c r="AX66" s="281"/>
      <c r="AY66" s="262"/>
      <c r="AZ66" s="281"/>
      <c r="BA66" s="262"/>
      <c r="BB66" s="281"/>
      <c r="BC66" s="262"/>
      <c r="BD66" s="281"/>
      <c r="BE66" s="262"/>
      <c r="BF66" s="281"/>
      <c r="BG66" s="262"/>
      <c r="BH66" s="281"/>
      <c r="BI66" s="262"/>
      <c r="BJ66" s="281"/>
      <c r="BK66" s="262"/>
      <c r="BL66" s="281"/>
      <c r="BM66" s="262"/>
      <c r="BN66" s="281"/>
      <c r="BO66" s="262"/>
      <c r="BP66" s="281"/>
      <c r="BQ66" s="262"/>
      <c r="BR66" s="281"/>
      <c r="BS66" s="262"/>
      <c r="BT66" s="281"/>
      <c r="BU66" s="262"/>
      <c r="BV66" s="281"/>
      <c r="BW66" s="262"/>
      <c r="BX66" s="281"/>
      <c r="BY66" s="262"/>
      <c r="BZ66" s="228"/>
      <c r="CA66" s="228"/>
      <c r="CB66" s="228"/>
      <c r="CC66" s="262"/>
      <c r="CD66" s="281"/>
      <c r="CE66" s="262"/>
      <c r="CF66" s="228"/>
      <c r="CG66" s="228"/>
      <c r="CH66" s="228"/>
      <c r="CI66" s="2"/>
      <c r="CJ66" s="2"/>
      <c r="CK66" s="2"/>
      <c r="CL66" s="2"/>
      <c r="CM66" s="2"/>
      <c r="CN66" s="2"/>
      <c r="CO66" s="2"/>
      <c r="CP66" s="2"/>
    </row>
    <row r="67" spans="47:94" x14ac:dyDescent="0.25">
      <c r="AU67" s="228"/>
      <c r="AV67" s="228"/>
      <c r="AW67" s="228"/>
      <c r="AX67" s="281"/>
      <c r="AY67" s="262"/>
      <c r="AZ67" s="281"/>
      <c r="BA67" s="262"/>
      <c r="BB67" s="281"/>
      <c r="BC67" s="262"/>
      <c r="BD67" s="281"/>
      <c r="BE67" s="262"/>
      <c r="BF67" s="281"/>
      <c r="BG67" s="262"/>
      <c r="BH67" s="281"/>
      <c r="BI67" s="262"/>
      <c r="BJ67" s="281"/>
      <c r="BK67" s="262"/>
      <c r="BL67" s="281"/>
      <c r="BM67" s="262"/>
      <c r="BN67" s="281"/>
      <c r="BO67" s="262"/>
      <c r="BP67" s="281"/>
      <c r="BQ67" s="262"/>
      <c r="BR67" s="281"/>
      <c r="BS67" s="262"/>
      <c r="BT67" s="281"/>
      <c r="BU67" s="262"/>
      <c r="BV67" s="281"/>
      <c r="BW67" s="262"/>
      <c r="BX67" s="281"/>
      <c r="BY67" s="262"/>
      <c r="BZ67" s="228"/>
      <c r="CA67" s="228"/>
      <c r="CB67" s="228"/>
      <c r="CC67" s="262"/>
      <c r="CD67" s="281"/>
      <c r="CE67" s="262"/>
      <c r="CF67" s="228"/>
      <c r="CG67" s="228"/>
      <c r="CH67" s="228"/>
      <c r="CI67" s="2"/>
      <c r="CJ67" s="2"/>
      <c r="CK67" s="2"/>
      <c r="CL67" s="2"/>
      <c r="CM67" s="2"/>
      <c r="CN67" s="2"/>
      <c r="CO67" s="2"/>
      <c r="CP67" s="2"/>
    </row>
    <row r="68" spans="47:94" x14ac:dyDescent="0.25">
      <c r="AU68" s="228"/>
      <c r="AV68" s="228"/>
      <c r="AW68" s="228"/>
      <c r="AX68" s="281"/>
      <c r="AY68" s="262"/>
      <c r="AZ68" s="281"/>
      <c r="BA68" s="262"/>
      <c r="BB68" s="281"/>
      <c r="BC68" s="262"/>
      <c r="BD68" s="281"/>
      <c r="BE68" s="262"/>
      <c r="BF68" s="281"/>
      <c r="BG68" s="262"/>
      <c r="BH68" s="281"/>
      <c r="BI68" s="262"/>
      <c r="BJ68" s="281"/>
      <c r="BK68" s="262"/>
      <c r="BL68" s="281"/>
      <c r="BM68" s="262"/>
      <c r="BN68" s="281"/>
      <c r="BO68" s="262"/>
      <c r="BP68" s="281"/>
      <c r="BQ68" s="262"/>
      <c r="BR68" s="281"/>
      <c r="BS68" s="262"/>
      <c r="BT68" s="281"/>
      <c r="BU68" s="262"/>
      <c r="BV68" s="281"/>
      <c r="BW68" s="262"/>
      <c r="BX68" s="281"/>
      <c r="BY68" s="262"/>
      <c r="BZ68" s="228"/>
      <c r="CA68" s="228"/>
      <c r="CB68" s="228"/>
      <c r="CC68" s="262"/>
      <c r="CD68" s="281"/>
      <c r="CE68" s="262"/>
      <c r="CF68" s="228"/>
      <c r="CG68" s="228"/>
      <c r="CH68" s="228"/>
      <c r="CI68" s="2"/>
      <c r="CJ68" s="2"/>
      <c r="CK68" s="2"/>
      <c r="CL68" s="2"/>
      <c r="CM68" s="2"/>
      <c r="CN68" s="2"/>
      <c r="CO68" s="2"/>
      <c r="CP68" s="2"/>
    </row>
    <row r="69" spans="47:94" x14ac:dyDescent="0.25">
      <c r="AU69" s="228"/>
      <c r="AV69" s="228"/>
      <c r="AW69" s="228"/>
      <c r="AX69" s="281"/>
      <c r="AY69" s="262"/>
      <c r="AZ69" s="281"/>
      <c r="BA69" s="262"/>
      <c r="BB69" s="281"/>
      <c r="BC69" s="262"/>
      <c r="BD69" s="281"/>
      <c r="BE69" s="262"/>
      <c r="BF69" s="281"/>
      <c r="BG69" s="262"/>
      <c r="BH69" s="281"/>
      <c r="BI69" s="262"/>
      <c r="BJ69" s="281"/>
      <c r="BK69" s="262"/>
      <c r="BL69" s="281"/>
      <c r="BM69" s="262"/>
      <c r="BN69" s="281"/>
      <c r="BO69" s="262"/>
      <c r="BP69" s="281"/>
      <c r="BQ69" s="262"/>
      <c r="BR69" s="281"/>
      <c r="BS69" s="262"/>
      <c r="BT69" s="281"/>
      <c r="BU69" s="262"/>
      <c r="BV69" s="281"/>
      <c r="BW69" s="262"/>
      <c r="BX69" s="281"/>
      <c r="BY69" s="262"/>
      <c r="BZ69" s="228"/>
      <c r="CA69" s="228"/>
      <c r="CB69" s="228"/>
      <c r="CC69" s="262"/>
      <c r="CD69" s="281"/>
      <c r="CE69" s="262"/>
      <c r="CF69" s="228"/>
      <c r="CG69" s="228"/>
      <c r="CH69" s="228"/>
      <c r="CI69" s="2"/>
      <c r="CJ69" s="2"/>
      <c r="CK69" s="2"/>
      <c r="CL69" s="2"/>
      <c r="CM69" s="2"/>
      <c r="CN69" s="2"/>
      <c r="CO69" s="2"/>
      <c r="CP69" s="2"/>
    </row>
    <row r="70" spans="47:94" x14ac:dyDescent="0.25">
      <c r="AU70" s="228"/>
      <c r="AV70" s="228"/>
      <c r="AW70" s="228"/>
      <c r="AX70" s="281"/>
      <c r="AY70" s="262"/>
      <c r="AZ70" s="281"/>
      <c r="BA70" s="262"/>
      <c r="BB70" s="281"/>
      <c r="BC70" s="262"/>
      <c r="BD70" s="281"/>
      <c r="BE70" s="262"/>
      <c r="BF70" s="281"/>
      <c r="BG70" s="262"/>
      <c r="BH70" s="281"/>
      <c r="BI70" s="262"/>
      <c r="BJ70" s="281"/>
      <c r="BK70" s="262"/>
      <c r="BL70" s="281"/>
      <c r="BM70" s="262"/>
      <c r="BN70" s="281"/>
      <c r="BO70" s="262"/>
      <c r="BP70" s="281"/>
      <c r="BQ70" s="262"/>
      <c r="BR70" s="281"/>
      <c r="BS70" s="262"/>
      <c r="BT70" s="281"/>
      <c r="BU70" s="262"/>
      <c r="BV70" s="281"/>
      <c r="BW70" s="262"/>
      <c r="BX70" s="281"/>
      <c r="BY70" s="262"/>
      <c r="BZ70" s="228"/>
      <c r="CA70" s="228"/>
      <c r="CB70" s="228"/>
      <c r="CC70" s="262"/>
      <c r="CD70" s="281"/>
      <c r="CE70" s="262"/>
      <c r="CF70" s="228"/>
      <c r="CG70" s="228"/>
      <c r="CH70" s="228"/>
      <c r="CI70" s="2"/>
      <c r="CJ70" s="2"/>
      <c r="CK70" s="2"/>
      <c r="CL70" s="2"/>
      <c r="CM70" s="2"/>
      <c r="CN70" s="2"/>
      <c r="CO70" s="2"/>
      <c r="CP70" s="2"/>
    </row>
    <row r="71" spans="47:94" x14ac:dyDescent="0.25">
      <c r="AU71" s="228"/>
      <c r="AV71" s="228"/>
      <c r="AW71" s="228"/>
      <c r="AX71" s="281"/>
      <c r="AY71" s="262"/>
      <c r="AZ71" s="281"/>
      <c r="BA71" s="262"/>
      <c r="BB71" s="281"/>
      <c r="BC71" s="262"/>
      <c r="BD71" s="281"/>
      <c r="BE71" s="262"/>
      <c r="BF71" s="281"/>
      <c r="BG71" s="262"/>
      <c r="BH71" s="281"/>
      <c r="BI71" s="262"/>
      <c r="BJ71" s="281"/>
      <c r="BK71" s="262"/>
      <c r="BL71" s="281"/>
      <c r="BM71" s="262"/>
      <c r="BN71" s="281"/>
      <c r="BO71" s="262"/>
      <c r="BP71" s="281"/>
      <c r="BQ71" s="262"/>
      <c r="BR71" s="281"/>
      <c r="BS71" s="262"/>
      <c r="BT71" s="281"/>
      <c r="BU71" s="262"/>
      <c r="BV71" s="281"/>
      <c r="BW71" s="262"/>
      <c r="BX71" s="281"/>
      <c r="BY71" s="262"/>
      <c r="BZ71" s="228"/>
      <c r="CA71" s="228"/>
      <c r="CB71" s="228"/>
      <c r="CC71" s="262"/>
      <c r="CD71" s="281"/>
      <c r="CE71" s="262"/>
      <c r="CF71" s="228"/>
      <c r="CG71" s="228"/>
      <c r="CH71" s="228"/>
      <c r="CI71" s="2"/>
      <c r="CJ71" s="2"/>
      <c r="CK71" s="2"/>
      <c r="CL71" s="2"/>
      <c r="CM71" s="2"/>
      <c r="CN71" s="2"/>
      <c r="CO71" s="2"/>
      <c r="CP71" s="2"/>
    </row>
    <row r="72" spans="47:94" x14ac:dyDescent="0.25">
      <c r="AU72" s="228"/>
      <c r="AV72" s="228"/>
      <c r="AW72" s="228"/>
      <c r="AX72" s="281"/>
      <c r="AY72" s="262"/>
      <c r="AZ72" s="281"/>
      <c r="BA72" s="262"/>
      <c r="BB72" s="281"/>
      <c r="BC72" s="262"/>
      <c r="BD72" s="281"/>
      <c r="BE72" s="262"/>
      <c r="BF72" s="281"/>
      <c r="BG72" s="262"/>
      <c r="BH72" s="281"/>
      <c r="BI72" s="262"/>
      <c r="BJ72" s="281"/>
      <c r="BK72" s="262"/>
      <c r="BL72" s="281"/>
      <c r="BM72" s="262"/>
      <c r="BN72" s="281"/>
      <c r="BO72" s="262"/>
      <c r="BP72" s="281"/>
      <c r="BQ72" s="262"/>
      <c r="BR72" s="281"/>
      <c r="BS72" s="262"/>
      <c r="BT72" s="281"/>
      <c r="BU72" s="262"/>
      <c r="BV72" s="281"/>
      <c r="BW72" s="262"/>
      <c r="BX72" s="281"/>
      <c r="BY72" s="262"/>
      <c r="BZ72" s="228"/>
      <c r="CA72" s="228"/>
      <c r="CB72" s="228"/>
      <c r="CC72" s="262"/>
      <c r="CD72" s="281"/>
      <c r="CE72" s="262"/>
      <c r="CF72" s="228"/>
      <c r="CG72" s="228"/>
      <c r="CH72" s="228"/>
      <c r="CI72" s="2"/>
      <c r="CJ72" s="2"/>
      <c r="CK72" s="2"/>
      <c r="CL72" s="2"/>
      <c r="CM72" s="2"/>
      <c r="CN72" s="2"/>
      <c r="CO72" s="2"/>
      <c r="CP72" s="2"/>
    </row>
    <row r="73" spans="47:94" x14ac:dyDescent="0.25">
      <c r="AU73" s="228"/>
      <c r="AV73" s="228"/>
      <c r="AW73" s="228"/>
      <c r="AX73" s="281"/>
      <c r="AY73" s="262"/>
      <c r="AZ73" s="281"/>
      <c r="BA73" s="262"/>
      <c r="BB73" s="281"/>
      <c r="BC73" s="262"/>
      <c r="BD73" s="281"/>
      <c r="BE73" s="262"/>
      <c r="BF73" s="281"/>
      <c r="BG73" s="262"/>
      <c r="BH73" s="281"/>
      <c r="BI73" s="262"/>
      <c r="BJ73" s="281"/>
      <c r="BK73" s="262"/>
      <c r="BL73" s="281"/>
      <c r="BM73" s="262"/>
      <c r="BN73" s="281"/>
      <c r="BO73" s="262"/>
      <c r="BP73" s="281"/>
      <c r="BQ73" s="262"/>
      <c r="BR73" s="281"/>
      <c r="BS73" s="262"/>
      <c r="BT73" s="281"/>
      <c r="BU73" s="262"/>
      <c r="BV73" s="281"/>
      <c r="BW73" s="262"/>
      <c r="BX73" s="281"/>
      <c r="BY73" s="262"/>
      <c r="BZ73" s="228"/>
      <c r="CA73" s="228"/>
      <c r="CB73" s="228"/>
      <c r="CC73" s="262"/>
      <c r="CD73" s="281"/>
      <c r="CE73" s="262"/>
      <c r="CF73" s="228"/>
      <c r="CG73" s="228"/>
      <c r="CH73" s="228"/>
      <c r="CI73" s="2"/>
      <c r="CJ73" s="2"/>
      <c r="CK73" s="2"/>
      <c r="CL73" s="2"/>
      <c r="CM73" s="2"/>
      <c r="CN73" s="2"/>
      <c r="CO73" s="2"/>
      <c r="CP73" s="2"/>
    </row>
    <row r="74" spans="47:94" x14ac:dyDescent="0.25">
      <c r="AU74" s="228"/>
      <c r="AV74" s="228"/>
      <c r="AW74" s="228"/>
      <c r="AX74" s="281"/>
      <c r="AY74" s="262"/>
      <c r="AZ74" s="281"/>
      <c r="BA74" s="262"/>
      <c r="BB74" s="281"/>
      <c r="BC74" s="262"/>
      <c r="BD74" s="281"/>
      <c r="BE74" s="262"/>
      <c r="BF74" s="281"/>
      <c r="BG74" s="262"/>
      <c r="BH74" s="281"/>
      <c r="BI74" s="262"/>
      <c r="BJ74" s="281"/>
      <c r="BK74" s="262"/>
      <c r="BL74" s="281"/>
      <c r="BM74" s="262"/>
      <c r="BN74" s="281"/>
      <c r="BO74" s="262"/>
      <c r="BP74" s="281"/>
      <c r="BQ74" s="262"/>
      <c r="BR74" s="281"/>
      <c r="BS74" s="262"/>
      <c r="BT74" s="281"/>
      <c r="BU74" s="262"/>
      <c r="BV74" s="281"/>
      <c r="BW74" s="262"/>
      <c r="BX74" s="281"/>
      <c r="BY74" s="262"/>
      <c r="BZ74" s="228"/>
      <c r="CA74" s="228"/>
      <c r="CB74" s="228"/>
      <c r="CC74" s="262"/>
      <c r="CD74" s="281"/>
      <c r="CE74" s="262"/>
      <c r="CF74" s="228"/>
      <c r="CG74" s="228"/>
      <c r="CH74" s="228"/>
      <c r="CI74" s="2"/>
      <c r="CJ74" s="2"/>
      <c r="CK74" s="2"/>
      <c r="CL74" s="2"/>
      <c r="CM74" s="2"/>
      <c r="CN74" s="2"/>
      <c r="CO74" s="2"/>
      <c r="CP74" s="2"/>
    </row>
    <row r="75" spans="47:94" x14ac:dyDescent="0.25">
      <c r="AU75" s="228"/>
      <c r="AV75" s="228"/>
      <c r="AW75" s="228"/>
      <c r="AX75" s="281"/>
      <c r="AY75" s="262"/>
      <c r="AZ75" s="281"/>
      <c r="BA75" s="262"/>
      <c r="BB75" s="281"/>
      <c r="BC75" s="262"/>
      <c r="BD75" s="281"/>
      <c r="BE75" s="262"/>
      <c r="BF75" s="281"/>
      <c r="BG75" s="262"/>
      <c r="BH75" s="281"/>
      <c r="BI75" s="262"/>
      <c r="BJ75" s="281"/>
      <c r="BK75" s="262"/>
      <c r="BL75" s="281"/>
      <c r="BM75" s="262"/>
      <c r="BN75" s="281"/>
      <c r="BO75" s="262"/>
      <c r="BP75" s="281"/>
      <c r="BQ75" s="262"/>
      <c r="BR75" s="281"/>
      <c r="BS75" s="262"/>
      <c r="BT75" s="281"/>
      <c r="BU75" s="262"/>
      <c r="BV75" s="281"/>
      <c r="BW75" s="262"/>
      <c r="BX75" s="281"/>
      <c r="BY75" s="262"/>
      <c r="BZ75" s="228"/>
      <c r="CA75" s="228"/>
      <c r="CB75" s="228"/>
      <c r="CC75" s="262"/>
      <c r="CD75" s="281"/>
      <c r="CE75" s="262"/>
      <c r="CF75" s="228"/>
      <c r="CG75" s="228"/>
      <c r="CH75" s="228"/>
      <c r="CI75" s="2"/>
      <c r="CJ75" s="2"/>
      <c r="CK75" s="2"/>
      <c r="CL75" s="2"/>
      <c r="CM75" s="2"/>
      <c r="CN75" s="2"/>
      <c r="CO75" s="2"/>
      <c r="CP75" s="2"/>
    </row>
    <row r="76" spans="47:94" x14ac:dyDescent="0.25">
      <c r="AU76" s="228"/>
      <c r="AV76" s="228"/>
      <c r="AW76" s="228"/>
      <c r="AX76" s="281"/>
      <c r="AY76" s="262"/>
      <c r="AZ76" s="281"/>
      <c r="BA76" s="262"/>
      <c r="BB76" s="281"/>
      <c r="BC76" s="262"/>
      <c r="BD76" s="281"/>
      <c r="BE76" s="262"/>
      <c r="BF76" s="281"/>
      <c r="BG76" s="262"/>
      <c r="BH76" s="281"/>
      <c r="BI76" s="262"/>
      <c r="BJ76" s="281"/>
      <c r="BK76" s="262"/>
      <c r="BL76" s="281"/>
      <c r="BM76" s="262"/>
      <c r="BN76" s="281"/>
      <c r="BO76" s="262"/>
      <c r="BP76" s="281"/>
      <c r="BQ76" s="262"/>
      <c r="BR76" s="281"/>
      <c r="BS76" s="262"/>
      <c r="BT76" s="281"/>
      <c r="BU76" s="262"/>
      <c r="BV76" s="281"/>
      <c r="BW76" s="262"/>
      <c r="BX76" s="281"/>
      <c r="BY76" s="262"/>
      <c r="BZ76" s="228"/>
      <c r="CA76" s="228"/>
      <c r="CB76" s="228"/>
      <c r="CC76" s="262"/>
      <c r="CD76" s="281"/>
      <c r="CE76" s="262"/>
      <c r="CF76" s="228"/>
      <c r="CG76" s="228"/>
      <c r="CH76" s="228"/>
      <c r="CI76" s="2"/>
      <c r="CJ76" s="2"/>
      <c r="CK76" s="2"/>
      <c r="CL76" s="2"/>
      <c r="CM76" s="2"/>
      <c r="CN76" s="2"/>
      <c r="CO76" s="2"/>
      <c r="CP76" s="2"/>
    </row>
    <row r="77" spans="47:94" x14ac:dyDescent="0.25">
      <c r="CI77" s="2"/>
      <c r="CJ77" s="2"/>
      <c r="CK77" s="2"/>
      <c r="CL77" s="2"/>
      <c r="CM77" s="2"/>
      <c r="CN77" s="2"/>
      <c r="CO77" s="2"/>
      <c r="CP77" s="2"/>
    </row>
  </sheetData>
  <sheetProtection sheet="1" objects="1" scenarios="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5">
    <mergeCell ref="AU53:CE53"/>
    <mergeCell ref="D52:AR52"/>
    <mergeCell ref="D53:AR53"/>
    <mergeCell ref="AU58:CE58"/>
    <mergeCell ref="AU54:CE54"/>
    <mergeCell ref="AU55:CE55"/>
    <mergeCell ref="AU56:CE56"/>
    <mergeCell ref="AU57:CE57"/>
    <mergeCell ref="D54:AR54"/>
    <mergeCell ref="AU50:CE50"/>
    <mergeCell ref="AU51:CE51"/>
    <mergeCell ref="AU52:CE52"/>
    <mergeCell ref="AU46:CE46"/>
    <mergeCell ref="AU47:CE47"/>
    <mergeCell ref="AU48:CE48"/>
    <mergeCell ref="AU49:CE49"/>
    <mergeCell ref="D59:AR59"/>
    <mergeCell ref="D55:AR55"/>
    <mergeCell ref="D56:AR56"/>
    <mergeCell ref="D57:AR57"/>
    <mergeCell ref="D58:AR58"/>
    <mergeCell ref="D49:AR49"/>
    <mergeCell ref="D50:AR50"/>
    <mergeCell ref="D51:AR51"/>
    <mergeCell ref="D40:AR40"/>
    <mergeCell ref="D41:AR41"/>
    <mergeCell ref="D42:AR42"/>
    <mergeCell ref="D43:AR43"/>
    <mergeCell ref="D44:AR44"/>
    <mergeCell ref="D45:AR45"/>
    <mergeCell ref="D46:AR46"/>
    <mergeCell ref="D47:AR47"/>
    <mergeCell ref="D48:AR48"/>
    <mergeCell ref="D39:AR39"/>
    <mergeCell ref="C1:E1"/>
    <mergeCell ref="C4:AQ4"/>
    <mergeCell ref="D28:AQ28"/>
    <mergeCell ref="C6:AN6"/>
    <mergeCell ref="D37:AR37"/>
    <mergeCell ref="D38:AR38"/>
    <mergeCell ref="BQ4:BR4"/>
    <mergeCell ref="D32:AQ32"/>
    <mergeCell ref="D30:AQ30"/>
    <mergeCell ref="D29:AQ29"/>
    <mergeCell ref="D36:AR36"/>
  </mergeCells>
  <phoneticPr fontId="18" type="noConversion"/>
  <conditionalFormatting sqref="BC45 BO45 BC43 BS43 BS45 AY43 BQ45 AY45 BG45 BG43 BE43 BE45 BK43 BA45 BK45 BA43 AW43 AW45 BI43 BI45 BM43 BM45 BQ43 CC43 CC45 BU43 BU45 BO43 BW43 BW45">
    <cfRule type="cellIs" dxfId="70" priority="19" stopIfTrue="1" operator="notEqual">
      <formula>AW$21</formula>
    </cfRule>
  </conditionalFormatting>
  <conditionalFormatting sqref="AN17 AP17 H19 J19 L19 N19 P19 R19 T19 V19 X19 Z19 AB19 AD19 AL19 AN19 AP19 H17 J17 L17 N17 P17 R17 T17 V17 X17 Z17 AB17 AD17 AL17 F19 F17 AH17 AJ17 AF19 AH19 AJ19 AF17">
    <cfRule type="cellIs" dxfId="69" priority="20" stopIfTrue="1" operator="lessThan">
      <formula>F18</formula>
    </cfRule>
  </conditionalFormatting>
  <conditionalFormatting sqref="H11 J11 L11 N11 P11 R11 T11 V11 X11 Z11 AB11 AD11 AL11 AN11 F11 AP11 AF11 AH11 AJ11">
    <cfRule type="cellIs" dxfId="68" priority="21" stopIfTrue="1" operator="lessThan">
      <formula>F9+F10</formula>
    </cfRule>
  </conditionalFormatting>
  <conditionalFormatting sqref="AQ18 I18 K18 M18 O18 Q18 S18 U18 W18 Y18 AA18 AC18 AE18 AM18 AO18 G18 AK18 AG18 AI18">
    <cfRule type="cellIs" dxfId="67" priority="22" stopIfTrue="1" operator="lessThan">
      <formula>G9+G8+G16+G16</formula>
    </cfRule>
    <cfRule type="cellIs" dxfId="66" priority="23" stopIfTrue="1" operator="lessThan">
      <formula>#REF!</formula>
    </cfRule>
  </conditionalFormatting>
  <conditionalFormatting sqref="AR18">
    <cfRule type="cellIs" dxfId="65" priority="24" stopIfTrue="1" operator="lessThan">
      <formula>AR9+AR8+AR16+AR16</formula>
    </cfRule>
    <cfRule type="cellIs" dxfId="64" priority="25" stopIfTrue="1" operator="lessThan">
      <formula>AR19/1000</formula>
    </cfRule>
  </conditionalFormatting>
  <conditionalFormatting sqref="AP14 H14 J14 L14 N14 P14 R14 T14 V14 X14 Z14 AB14 AD14 AL14 AN14 F14 AJ14 AF14 AH14">
    <cfRule type="cellIs" dxfId="63" priority="27" stopIfTrue="1" operator="lessThan">
      <formula>F15+F17+F19+F16+F21</formula>
    </cfRule>
    <cfRule type="cellIs" dxfId="62" priority="28" stopIfTrue="1" operator="lessThan">
      <formula>F11+F12-F13</formula>
    </cfRule>
  </conditionalFormatting>
  <conditionalFormatting sqref="AX44 BB44 BJ44 BF44 BN44 BR44 BV44">
    <cfRule type="cellIs" dxfId="61" priority="31" stopIfTrue="1" operator="lessThan">
      <formula>#REF!+AX32+AX43+AX43</formula>
    </cfRule>
    <cfRule type="cellIs" dxfId="60" priority="32" stopIfTrue="1" operator="lessThan">
      <formula>#REF!</formula>
    </cfRule>
  </conditionalFormatting>
  <conditionalFormatting sqref="BH44 BD44 BP44 CD44 AZ44 BL44 BT44 BX44">
    <cfRule type="cellIs" dxfId="59" priority="33" stopIfTrue="1" operator="lessThan">
      <formula>#REF!+AZ32+AZ43+AZ43</formula>
    </cfRule>
    <cfRule type="cellIs" dxfId="58" priority="34" stopIfTrue="1" operator="lessThan">
      <formula>AZ45/1000</formula>
    </cfRule>
  </conditionalFormatting>
  <conditionalFormatting sqref="CG37 CG31 AY39:AY40 AW39:AW40 CG33 BS37 BS33 BS31 CA33 BQ33 BQ37 BQ39:BQ40 BS39:BS40 BO37 BO33 BO31 BQ31 BM33 BM37 BM39:BM40 BO39:BO40 BK37 BK33 BK31 BM31 BI33 BI37 BI39:BI40 BK39:BK40 BG37 BG33 BG31 BI31 BE33 BE37 BE39:BE40 BG39:BG40 BC37 BC33 BC31 BE31 BA33 BA37 BA39:BA40 BC39:BC40 AY37 AY33 AY31 BA31 AW31 AW33 AW37 CE31 CE37 CE39:CE40 CG39:CG40 CC37 CC31 CC33 CE33 CA37 CA39:CA40 CC39:CC40 BY37 BY33 BY31 CA31 BW33 BW37 BW39:BW40 BY39:BY40 BU37 BU39:BU40 BU33 BU31 BW31">
    <cfRule type="cellIs" dxfId="57" priority="26" stopIfTrue="1" operator="equal">
      <formula>"&lt;&gt;"</formula>
    </cfRule>
  </conditionalFormatting>
  <conditionalFormatting sqref="CA9:CA21 CG9:CG21 BC9:BC21 BM9:BM21 CE9:CE21 BI9:BI21 BK9:BK21 BE9:BE21 BG9:BG21 BA9:BA21 CC9:CC21 BW9:BW21 BY9:BY21 BS9:BS21 BU9:BU21 BO9:BO21 BQ9:BQ21 BK23:BK25 BM23:BM25 BG23:BG25 BI23:BI25 BC23:BC25 BE23:BE25 BA23:BA25 CE23:CE25 CG23:CG25 CC23:CC25 BY23:BY25 CA23:CA25 BU23:BU25 BW23:BW25 BQ23:BQ25 BS23:BS25 BO23:BO25">
    <cfRule type="cellIs" dxfId="56" priority="49" stopIfTrue="1" operator="equal">
      <formula>"&gt; 25%"</formula>
    </cfRule>
  </conditionalFormatting>
  <conditionalFormatting sqref="AY9:AY21 AY23:AY25">
    <cfRule type="cellIs" dxfId="55" priority="50" stopIfTrue="1" operator="equal">
      <formula>"&gt; 100%"</formula>
    </cfRule>
  </conditionalFormatting>
  <conditionalFormatting sqref="AP9:AP10">
    <cfRule type="cellIs" dxfId="54" priority="6" stopIfTrue="1" operator="lessThan">
      <formula>AP7+AP8</formula>
    </cfRule>
  </conditionalFormatting>
  <conditionalFormatting sqref="AN9:AN10">
    <cfRule type="cellIs" dxfId="53" priority="5" stopIfTrue="1" operator="lessThan">
      <formula>AN7+AN8</formula>
    </cfRule>
  </conditionalFormatting>
  <conditionalFormatting sqref="AL9:AL10">
    <cfRule type="cellIs" dxfId="52" priority="4" stopIfTrue="1" operator="lessThan">
      <formula>AL7+AL8</formula>
    </cfRule>
  </conditionalFormatting>
  <conditionalFormatting sqref="AJ9:AJ10">
    <cfRule type="cellIs" dxfId="51" priority="3" stopIfTrue="1" operator="lessThan">
      <formula>AJ7+AJ8</formula>
    </cfRule>
  </conditionalFormatting>
  <conditionalFormatting sqref="Z9:Z10">
    <cfRule type="cellIs" dxfId="50" priority="2" stopIfTrue="1" operator="lessThan">
      <formula>Z7+Z8</formula>
    </cfRule>
  </conditionalFormatting>
  <conditionalFormatting sqref="T9:T10">
    <cfRule type="cellIs" dxfId="49" priority="1" stopIfTrue="1" operator="lessThan">
      <formula>T7+T8</formula>
    </cfRule>
  </conditionalFormatting>
  <printOptions horizontalCentered="1"/>
  <pageMargins left="0.45972222222222225" right="0.57013888888888886" top="0.65" bottom="0.98402777777777772" header="0.36" footer="0.5"/>
  <pageSetup paperSize="9" scale="85" firstPageNumber="0" orientation="landscape" r:id="rId2"/>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31" min="2" max="4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V77"/>
  <sheetViews>
    <sheetView showGridLines="0" rightToLeft="1" topLeftCell="C1" zoomScale="85" zoomScaleNormal="85" workbookViewId="0">
      <selection activeCell="T9" sqref="T9"/>
    </sheetView>
  </sheetViews>
  <sheetFormatPr defaultRowHeight="13.2" x14ac:dyDescent="0.25"/>
  <cols>
    <col min="1" max="1" width="2.44140625" style="407" hidden="1" customWidth="1"/>
    <col min="2" max="2" width="0.109375" style="358" hidden="1" customWidth="1"/>
    <col min="3" max="3" width="9.44140625" customWidth="1"/>
    <col min="4" max="4" width="29.5546875" customWidth="1"/>
    <col min="5" max="5" width="5.109375" customWidth="1"/>
    <col min="6" max="6" width="6.88671875" hidden="1" customWidth="1"/>
    <col min="7" max="7" width="1.6640625" style="154" hidden="1" customWidth="1"/>
    <col min="8" max="8" width="6.88671875" style="115" hidden="1" customWidth="1"/>
    <col min="9" max="9" width="1.6640625" style="154" hidden="1" customWidth="1"/>
    <col min="10" max="10" width="6.88671875" style="115" hidden="1" customWidth="1"/>
    <col min="11" max="11" width="1.6640625" style="154" hidden="1" customWidth="1"/>
    <col min="12" max="12" width="6.88671875" style="115" hidden="1" customWidth="1"/>
    <col min="13" max="13" width="1.6640625" style="154" hidden="1" customWidth="1"/>
    <col min="14" max="14" width="6.88671875" style="115" hidden="1" customWidth="1"/>
    <col min="15" max="15" width="1.6640625" style="154" hidden="1" customWidth="1"/>
    <col min="16" max="16" width="6.88671875" style="115" hidden="1" customWidth="1"/>
    <col min="17" max="17" width="2.33203125" style="154" hidden="1" customWidth="1"/>
    <col min="18" max="18" width="6.88671875" style="115" hidden="1" customWidth="1"/>
    <col min="19" max="19" width="1.6640625" style="154" hidden="1" customWidth="1"/>
    <col min="20" max="20" width="6.88671875" style="115" customWidth="1"/>
    <col min="21" max="21" width="1.6640625" style="154" customWidth="1"/>
    <col min="22" max="22" width="6.88671875" style="115" customWidth="1"/>
    <col min="23" max="23" width="1.6640625" style="154" customWidth="1"/>
    <col min="24" max="24" width="6.88671875" style="115" customWidth="1"/>
    <col min="25" max="25" width="1.6640625" style="154" customWidth="1"/>
    <col min="26" max="26" width="6.88671875" style="115" customWidth="1"/>
    <col min="27" max="27" width="1.6640625" style="154" customWidth="1"/>
    <col min="28" max="28" width="6.88671875" style="115" customWidth="1"/>
    <col min="29" max="29" width="1.6640625" style="154" customWidth="1"/>
    <col min="30" max="30" width="6.88671875" style="140" customWidth="1"/>
    <col min="31" max="31" width="1.6640625" style="154" customWidth="1"/>
    <col min="32" max="32" width="6.88671875" style="140" customWidth="1"/>
    <col min="33" max="33" width="1.6640625" style="154" customWidth="1"/>
    <col min="34" max="34" width="6.88671875" style="115" customWidth="1"/>
    <col min="35" max="35" width="1.6640625" style="154" customWidth="1"/>
    <col min="36" max="36" width="6.88671875" style="115" customWidth="1"/>
    <col min="37" max="37" width="1.6640625" style="154" customWidth="1"/>
    <col min="38" max="38" width="6.88671875" style="140" customWidth="1"/>
    <col min="39" max="39" width="1.6640625" style="154" customWidth="1"/>
    <col min="40" max="40" width="6.88671875" style="115" customWidth="1"/>
    <col min="41" max="41" width="1.6640625" style="154" customWidth="1"/>
    <col min="42" max="42" width="6.88671875" style="115" customWidth="1"/>
    <col min="43" max="43" width="1.6640625" style="154" customWidth="1"/>
    <col min="44" max="44" width="0.6640625" style="140" customWidth="1"/>
    <col min="45" max="45" width="4.5546875" style="115" customWidth="1"/>
    <col min="46" max="46" width="6.6640625" style="229" customWidth="1"/>
    <col min="47" max="47" width="29.109375" style="229" customWidth="1"/>
    <col min="48" max="49" width="5.88671875" style="229" customWidth="1"/>
    <col min="50" max="50" width="1.6640625" style="322" customWidth="1"/>
    <col min="51" max="51" width="5.88671875" style="279" customWidth="1"/>
    <col min="52" max="52" width="1.6640625" style="322" customWidth="1"/>
    <col min="53" max="53" width="5.88671875" style="279" customWidth="1"/>
    <col min="54" max="54" width="1.6640625" style="322" customWidth="1"/>
    <col min="55" max="55" width="5.88671875" style="279" customWidth="1"/>
    <col min="56" max="56" width="1.6640625" style="322" customWidth="1"/>
    <col min="57" max="57" width="5.88671875" style="279" customWidth="1"/>
    <col min="58" max="58" width="1.6640625" style="322" customWidth="1"/>
    <col min="59" max="59" width="5.88671875" style="279" customWidth="1"/>
    <col min="60" max="60" width="1.6640625" style="322" customWidth="1"/>
    <col min="61" max="61" width="5.88671875" style="279" customWidth="1"/>
    <col min="62" max="62" width="1.6640625" style="322" customWidth="1"/>
    <col min="63" max="63" width="5.88671875" style="279" customWidth="1"/>
    <col min="64" max="64" width="1.6640625" style="322" customWidth="1"/>
    <col min="65" max="65" width="5.88671875" style="279" customWidth="1"/>
    <col min="66" max="66" width="1.6640625" style="322" customWidth="1"/>
    <col min="67" max="67" width="5.88671875" style="279" customWidth="1"/>
    <col min="68" max="68" width="1.6640625" style="322" customWidth="1"/>
    <col min="69" max="69" width="5.88671875" style="279" customWidth="1"/>
    <col min="70" max="70" width="1.6640625" style="322" customWidth="1"/>
    <col min="71" max="71" width="5.88671875" style="279" customWidth="1"/>
    <col min="72" max="72" width="1.6640625" style="322" customWidth="1"/>
    <col min="73" max="73" width="5.88671875" style="279" customWidth="1"/>
    <col min="74" max="74" width="1.6640625" style="322" customWidth="1"/>
    <col min="75" max="75" width="5.88671875" style="279" customWidth="1"/>
    <col min="76" max="76" width="1.6640625" style="322" customWidth="1"/>
    <col min="77" max="77" width="5.88671875" style="229" customWidth="1"/>
    <col min="78" max="78" width="1.6640625" style="229" customWidth="1"/>
    <col min="79" max="79" width="5.88671875" style="229" customWidth="1"/>
    <col min="80" max="80" width="1.6640625" style="229" customWidth="1"/>
    <col min="81" max="81" width="5.88671875" style="279" customWidth="1"/>
    <col min="82" max="82" width="1.6640625" style="322" customWidth="1"/>
    <col min="83" max="83" width="5.88671875" style="229" customWidth="1"/>
    <col min="84" max="84" width="1.6640625" style="229" customWidth="1"/>
    <col min="85" max="85" width="5.88671875" style="229" customWidth="1"/>
    <col min="86" max="86" width="1.6640625" style="229" customWidth="1"/>
  </cols>
  <sheetData>
    <row r="1" spans="1:91" ht="15" customHeight="1" x14ac:dyDescent="0.3">
      <c r="B1" s="358">
        <v>0</v>
      </c>
      <c r="C1" s="764" t="s">
        <v>279</v>
      </c>
      <c r="D1" s="764"/>
      <c r="E1" s="765"/>
      <c r="F1" s="446"/>
      <c r="G1" s="663"/>
      <c r="H1" s="124"/>
      <c r="I1" s="663"/>
      <c r="J1" s="124"/>
      <c r="K1" s="663"/>
      <c r="L1" s="124"/>
      <c r="M1" s="663"/>
      <c r="N1" s="124"/>
      <c r="O1" s="663"/>
      <c r="P1" s="124"/>
      <c r="Q1" s="663"/>
      <c r="R1" s="124"/>
      <c r="S1" s="663"/>
      <c r="T1" s="124"/>
      <c r="U1" s="663"/>
      <c r="V1" s="124"/>
      <c r="W1" s="663"/>
      <c r="X1" s="124"/>
      <c r="Y1" s="663"/>
      <c r="Z1" s="136"/>
      <c r="AA1" s="156"/>
      <c r="AB1" s="136"/>
      <c r="AC1" s="156"/>
      <c r="AD1" s="156"/>
      <c r="AE1" s="156"/>
      <c r="AF1" s="156"/>
      <c r="AG1" s="156"/>
      <c r="AH1" s="136"/>
      <c r="AI1" s="156"/>
      <c r="AJ1" s="136"/>
      <c r="AK1" s="156"/>
      <c r="AL1" s="156"/>
      <c r="AM1" s="156"/>
      <c r="AN1" s="136"/>
      <c r="AO1" s="156"/>
      <c r="AP1" s="136"/>
      <c r="AQ1" s="156"/>
      <c r="AR1" s="141"/>
      <c r="AS1" s="114"/>
      <c r="AT1" s="588" t="s">
        <v>91</v>
      </c>
      <c r="AU1" s="314"/>
      <c r="AV1" s="225"/>
      <c r="AW1" s="225"/>
      <c r="AX1" s="315"/>
      <c r="AY1" s="261"/>
      <c r="AZ1" s="315"/>
      <c r="BA1" s="261"/>
      <c r="BB1" s="315"/>
      <c r="BC1" s="261"/>
      <c r="BD1" s="315"/>
      <c r="BE1" s="261"/>
      <c r="BF1" s="315"/>
      <c r="BG1" s="261"/>
      <c r="BH1" s="315"/>
      <c r="BI1" s="261"/>
      <c r="BJ1" s="315"/>
      <c r="BK1" s="261"/>
      <c r="BL1" s="315"/>
      <c r="BM1" s="261"/>
      <c r="BN1" s="315"/>
      <c r="BO1" s="261"/>
      <c r="BP1" s="315"/>
      <c r="BQ1" s="261"/>
      <c r="BR1" s="315"/>
      <c r="BS1" s="261"/>
      <c r="BT1" s="315"/>
      <c r="BU1" s="261"/>
      <c r="BV1" s="316"/>
      <c r="BW1" s="261"/>
      <c r="BX1" s="316"/>
      <c r="BY1" s="228"/>
      <c r="BZ1" s="228"/>
      <c r="CA1" s="228"/>
      <c r="CB1" s="228"/>
      <c r="CC1" s="261"/>
      <c r="CD1" s="316"/>
      <c r="CE1" s="228"/>
      <c r="CF1" s="228"/>
      <c r="CG1" s="228"/>
      <c r="CH1" s="228"/>
      <c r="CI1" s="85"/>
      <c r="CJ1" s="85"/>
      <c r="CK1" s="85"/>
      <c r="CL1" s="85"/>
      <c r="CM1" s="85"/>
    </row>
    <row r="2" spans="1:91" x14ac:dyDescent="0.25">
      <c r="C2" s="52"/>
      <c r="D2" s="52"/>
      <c r="E2" s="53"/>
      <c r="F2" s="447"/>
      <c r="G2" s="145"/>
      <c r="H2" s="125"/>
      <c r="I2" s="145"/>
      <c r="J2" s="125"/>
      <c r="K2" s="145"/>
      <c r="L2" s="125"/>
      <c r="M2" s="145"/>
      <c r="N2" s="125"/>
      <c r="O2" s="145"/>
      <c r="P2" s="125"/>
      <c r="Q2" s="145"/>
      <c r="R2" s="125"/>
      <c r="S2" s="145"/>
      <c r="T2" s="125"/>
      <c r="U2" s="145"/>
      <c r="V2" s="125"/>
      <c r="W2" s="145"/>
      <c r="X2" s="125"/>
      <c r="Y2" s="145"/>
      <c r="Z2" s="137"/>
      <c r="AA2" s="157"/>
      <c r="AB2" s="137"/>
      <c r="AC2" s="157"/>
      <c r="AD2" s="157"/>
      <c r="AE2" s="157"/>
      <c r="AF2" s="157"/>
      <c r="AG2" s="157"/>
      <c r="AH2" s="137"/>
      <c r="AI2" s="157"/>
      <c r="AJ2" s="137"/>
      <c r="AK2" s="157"/>
      <c r="AL2" s="157"/>
      <c r="AM2" s="157"/>
      <c r="AN2" s="137"/>
      <c r="AO2" s="157"/>
      <c r="AP2" s="137"/>
      <c r="AQ2" s="157"/>
      <c r="AR2" s="142"/>
      <c r="AS2" s="114"/>
      <c r="AT2" s="480" t="s">
        <v>92</v>
      </c>
      <c r="AU2" s="243"/>
      <c r="AV2" s="243"/>
      <c r="AW2" s="243"/>
      <c r="AX2" s="317"/>
      <c r="AY2" s="264"/>
      <c r="AZ2" s="317"/>
      <c r="BA2" s="264"/>
      <c r="BB2" s="317"/>
      <c r="BC2" s="264"/>
      <c r="BD2" s="317"/>
      <c r="BE2" s="264"/>
      <c r="BF2" s="317"/>
      <c r="BG2" s="264"/>
      <c r="BH2" s="317"/>
      <c r="BI2" s="264"/>
      <c r="BJ2" s="317"/>
      <c r="BK2" s="264"/>
      <c r="BL2" s="317"/>
      <c r="BM2" s="264"/>
      <c r="BN2" s="317"/>
      <c r="BO2" s="264"/>
      <c r="BP2" s="317"/>
      <c r="BQ2" s="264"/>
      <c r="BR2" s="317"/>
      <c r="BS2" s="264"/>
      <c r="BT2" s="317"/>
      <c r="BU2" s="264"/>
      <c r="BV2" s="317"/>
      <c r="BW2" s="264"/>
      <c r="BX2" s="317"/>
      <c r="BY2" s="228"/>
      <c r="BZ2" s="228"/>
      <c r="CA2" s="228"/>
      <c r="CB2" s="228"/>
      <c r="CC2" s="264"/>
      <c r="CD2" s="317"/>
      <c r="CE2" s="228"/>
      <c r="CF2" s="228"/>
      <c r="CG2" s="228"/>
      <c r="CH2" s="228"/>
      <c r="CI2" s="85"/>
      <c r="CJ2" s="85"/>
      <c r="CK2" s="85"/>
      <c r="CL2" s="85"/>
      <c r="CM2" s="85"/>
    </row>
    <row r="3" spans="1:91" s="9" customFormat="1" ht="17.25" customHeight="1" x14ac:dyDescent="0.25">
      <c r="A3" s="358"/>
      <c r="B3" s="358">
        <v>422</v>
      </c>
      <c r="C3" s="583" t="s">
        <v>84</v>
      </c>
      <c r="D3" s="513" t="s">
        <v>361</v>
      </c>
      <c r="E3" s="514"/>
      <c r="F3" s="515"/>
      <c r="G3" s="683"/>
      <c r="H3" s="517"/>
      <c r="I3" s="683"/>
      <c r="J3" s="517"/>
      <c r="K3" s="683"/>
      <c r="L3" s="517"/>
      <c r="M3" s="683"/>
      <c r="N3" s="517"/>
      <c r="O3" s="683"/>
      <c r="P3" s="518"/>
      <c r="Q3" s="683"/>
      <c r="R3" s="518"/>
      <c r="S3" s="683"/>
      <c r="T3" s="518"/>
      <c r="U3" s="145"/>
      <c r="V3" s="584" t="s">
        <v>85</v>
      </c>
      <c r="W3" s="680"/>
      <c r="X3" s="520"/>
      <c r="Y3" s="678"/>
      <c r="Z3" s="521"/>
      <c r="AA3" s="678"/>
      <c r="AB3" s="520"/>
      <c r="AC3" s="678"/>
      <c r="AD3" s="520"/>
      <c r="AE3" s="678"/>
      <c r="AF3" s="520"/>
      <c r="AG3" s="678"/>
      <c r="AH3" s="522"/>
      <c r="AI3" s="675"/>
      <c r="AJ3" s="523"/>
      <c r="AK3" s="675"/>
      <c r="AL3" s="520"/>
      <c r="AM3" s="678"/>
      <c r="AN3" s="522"/>
      <c r="AO3" s="675"/>
      <c r="AP3" s="523"/>
      <c r="AQ3" s="675"/>
      <c r="AR3" s="208"/>
      <c r="AS3" s="173"/>
      <c r="AT3" s="481" t="s">
        <v>93</v>
      </c>
      <c r="AU3" s="245"/>
      <c r="AV3" s="246"/>
      <c r="AW3" s="247"/>
      <c r="AX3" s="370"/>
      <c r="AY3" s="370"/>
      <c r="AZ3" s="370"/>
      <c r="BA3" s="370"/>
      <c r="BB3" s="226"/>
      <c r="BC3" s="226"/>
      <c r="BD3" s="226"/>
      <c r="BE3" s="226"/>
      <c r="BF3" s="226"/>
      <c r="BG3" s="226"/>
      <c r="BH3" s="248"/>
      <c r="BI3" s="247"/>
      <c r="BJ3" s="247"/>
      <c r="BK3" s="247"/>
      <c r="BL3" s="247"/>
      <c r="BM3" s="247"/>
      <c r="BN3" s="247"/>
      <c r="BO3" s="248"/>
      <c r="BP3" s="248"/>
      <c r="BQ3" s="248"/>
      <c r="BR3" s="247"/>
      <c r="BS3" s="247"/>
      <c r="BT3" s="247"/>
      <c r="BU3" s="247"/>
      <c r="BV3" s="247"/>
      <c r="BW3" s="247"/>
      <c r="BX3" s="247"/>
      <c r="BY3" s="247"/>
      <c r="BZ3" s="245"/>
      <c r="CA3" s="245"/>
      <c r="CB3" s="245"/>
      <c r="CC3" s="247"/>
      <c r="CD3" s="247"/>
      <c r="CE3" s="247"/>
      <c r="CF3" s="245"/>
      <c r="CG3" s="245"/>
      <c r="CH3" s="245"/>
      <c r="CI3" s="106"/>
    </row>
    <row r="4" spans="1:91" s="9" customFormat="1" ht="3.75" customHeight="1" x14ac:dyDescent="0.25">
      <c r="A4" s="358"/>
      <c r="B4" s="358"/>
      <c r="C4" s="766"/>
      <c r="D4" s="766"/>
      <c r="E4" s="766"/>
      <c r="F4" s="767"/>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159"/>
      <c r="AS4" s="173"/>
      <c r="AT4" s="345"/>
      <c r="AU4" s="244"/>
      <c r="AV4" s="244"/>
      <c r="AW4" s="244"/>
      <c r="AX4" s="244"/>
      <c r="AY4" s="244"/>
      <c r="AZ4" s="244"/>
      <c r="BA4" s="265"/>
      <c r="BB4" s="266"/>
      <c r="BC4" s="265"/>
      <c r="BD4" s="266"/>
      <c r="BE4" s="265"/>
      <c r="BF4" s="266"/>
      <c r="BG4" s="265"/>
      <c r="BH4" s="266"/>
      <c r="BI4" s="265"/>
      <c r="BJ4" s="266"/>
      <c r="BK4" s="265"/>
      <c r="BL4" s="266"/>
      <c r="BM4" s="267"/>
      <c r="BN4" s="268"/>
      <c r="BO4" s="267"/>
      <c r="BP4" s="268"/>
      <c r="BQ4" s="799"/>
      <c r="BR4" s="799"/>
      <c r="BS4" s="267"/>
      <c r="BT4" s="268"/>
      <c r="BU4" s="267"/>
      <c r="BV4" s="268"/>
      <c r="BW4" s="267"/>
      <c r="BX4" s="268"/>
      <c r="BY4" s="245"/>
      <c r="BZ4" s="244"/>
      <c r="CA4" s="244"/>
      <c r="CB4" s="244"/>
      <c r="CC4" s="267"/>
      <c r="CD4" s="268"/>
      <c r="CE4" s="245"/>
      <c r="CF4" s="244"/>
      <c r="CG4" s="244"/>
      <c r="CH4" s="244"/>
    </row>
    <row r="5" spans="1:91" ht="2.25" customHeight="1" x14ac:dyDescent="0.25">
      <c r="C5" s="58"/>
      <c r="D5" s="58"/>
      <c r="E5" s="58"/>
      <c r="F5" s="448"/>
      <c r="G5" s="146"/>
      <c r="H5" s="126"/>
      <c r="I5" s="146"/>
      <c r="J5" s="126"/>
      <c r="K5" s="146"/>
      <c r="L5" s="126"/>
      <c r="M5" s="146"/>
      <c r="N5" s="126"/>
      <c r="O5" s="146"/>
      <c r="P5" s="126"/>
      <c r="Q5" s="146"/>
      <c r="R5" s="126"/>
      <c r="S5" s="146"/>
      <c r="T5" s="126"/>
      <c r="U5" s="146"/>
      <c r="V5" s="126"/>
      <c r="W5" s="146"/>
      <c r="X5" s="126"/>
      <c r="Y5" s="146"/>
      <c r="Z5" s="126"/>
      <c r="AA5" s="146"/>
      <c r="AB5" s="126"/>
      <c r="AC5" s="146"/>
      <c r="AD5" s="146"/>
      <c r="AE5" s="146"/>
      <c r="AF5" s="146"/>
      <c r="AG5" s="146"/>
      <c r="AH5" s="126"/>
      <c r="AI5" s="146"/>
      <c r="AJ5" s="126"/>
      <c r="AK5" s="146"/>
      <c r="AL5" s="146"/>
      <c r="AM5" s="146"/>
      <c r="AN5" s="126"/>
      <c r="AO5" s="146"/>
      <c r="AP5" s="126"/>
      <c r="AQ5" s="146"/>
      <c r="AS5" s="169"/>
      <c r="AT5" s="346"/>
      <c r="AU5" s="227"/>
      <c r="AV5" s="227"/>
      <c r="AW5" s="227"/>
      <c r="AX5" s="316"/>
      <c r="AY5" s="270"/>
      <c r="AZ5" s="316"/>
      <c r="BA5" s="270"/>
      <c r="BB5" s="316"/>
      <c r="BC5" s="270"/>
      <c r="BD5" s="316"/>
      <c r="BE5" s="270"/>
      <c r="BF5" s="316"/>
      <c r="BG5" s="270"/>
      <c r="BH5" s="316"/>
      <c r="BI5" s="270"/>
      <c r="BJ5" s="316"/>
      <c r="BK5" s="270"/>
      <c r="BL5" s="316"/>
      <c r="BM5" s="270"/>
      <c r="BN5" s="316"/>
      <c r="BO5" s="270"/>
      <c r="BP5" s="316"/>
      <c r="BQ5" s="270"/>
      <c r="BR5" s="316"/>
      <c r="BS5" s="270"/>
      <c r="BT5" s="316"/>
      <c r="BU5" s="270"/>
      <c r="BV5" s="316"/>
      <c r="BW5" s="270"/>
      <c r="BX5" s="316"/>
      <c r="BY5" s="245"/>
      <c r="BZ5" s="245"/>
      <c r="CA5" s="245"/>
      <c r="CB5" s="245"/>
      <c r="CC5" s="270"/>
      <c r="CD5" s="316"/>
      <c r="CE5" s="245"/>
      <c r="CF5" s="245"/>
      <c r="CG5" s="245"/>
      <c r="CH5" s="245"/>
      <c r="CI5" s="106"/>
      <c r="CJ5" s="85"/>
      <c r="CK5" s="85"/>
      <c r="CL5" s="85"/>
      <c r="CM5" s="85"/>
    </row>
    <row r="6" spans="1:91" ht="18.75" customHeight="1" x14ac:dyDescent="0.3">
      <c r="B6" s="358">
        <v>164</v>
      </c>
      <c r="C6" s="104" t="s">
        <v>142</v>
      </c>
      <c r="D6" s="184"/>
      <c r="E6" s="59"/>
      <c r="F6" s="449"/>
      <c r="G6" s="147"/>
      <c r="H6" s="127"/>
      <c r="I6" s="147"/>
      <c r="J6" s="127"/>
      <c r="K6" s="147"/>
      <c r="L6" s="127"/>
      <c r="M6" s="147"/>
      <c r="N6" s="127"/>
      <c r="O6" s="147"/>
      <c r="P6" s="127"/>
      <c r="Q6" s="147"/>
      <c r="R6" s="127"/>
      <c r="S6" s="155"/>
      <c r="T6" s="135"/>
      <c r="U6" s="155"/>
      <c r="V6" s="135"/>
      <c r="W6" s="155"/>
      <c r="X6" s="135"/>
      <c r="Y6" s="155"/>
      <c r="Z6" s="135"/>
      <c r="AA6" s="155"/>
      <c r="AB6" s="135"/>
      <c r="AC6" s="155"/>
      <c r="AD6" s="155"/>
      <c r="AE6" s="155"/>
      <c r="AF6" s="155"/>
      <c r="AG6" s="155"/>
      <c r="AH6" s="135"/>
      <c r="AI6" s="155"/>
      <c r="AJ6" s="135"/>
      <c r="AK6" s="155"/>
      <c r="AL6" s="155"/>
      <c r="AM6" s="155"/>
      <c r="AN6" s="135"/>
      <c r="AO6" s="155"/>
      <c r="AP6" s="135"/>
      <c r="AQ6" s="155"/>
      <c r="AR6" s="176"/>
      <c r="AS6" s="175"/>
      <c r="AT6" s="345"/>
      <c r="AU6" s="314"/>
      <c r="AV6" s="314"/>
      <c r="AW6" s="314"/>
      <c r="AX6" s="315"/>
      <c r="AY6" s="282"/>
      <c r="AZ6" s="315"/>
      <c r="BA6" s="282"/>
      <c r="BB6" s="315"/>
      <c r="BC6" s="282"/>
      <c r="BD6" s="315"/>
      <c r="BE6" s="282"/>
      <c r="BF6" s="315"/>
      <c r="BG6" s="282"/>
      <c r="BH6" s="315"/>
      <c r="BI6" s="282"/>
      <c r="BJ6" s="315"/>
      <c r="BK6" s="282"/>
      <c r="BL6" s="315"/>
      <c r="BM6" s="282"/>
      <c r="BN6" s="315"/>
      <c r="BO6" s="282"/>
      <c r="BP6" s="315"/>
      <c r="BQ6" s="282"/>
      <c r="BR6" s="315"/>
      <c r="BS6" s="282"/>
      <c r="BT6" s="315"/>
      <c r="BU6" s="282"/>
      <c r="BV6" s="315"/>
      <c r="BW6" s="282"/>
      <c r="BX6" s="315"/>
      <c r="BY6" s="228"/>
      <c r="BZ6" s="228"/>
      <c r="CA6" s="228"/>
      <c r="CB6" s="228"/>
      <c r="CC6" s="282"/>
      <c r="CD6" s="315"/>
      <c r="CE6" s="228"/>
      <c r="CF6" s="228"/>
      <c r="CG6" s="228"/>
      <c r="CH6" s="228"/>
      <c r="CI6" s="85"/>
      <c r="CJ6" s="85"/>
      <c r="CK6" s="85"/>
      <c r="CL6" s="85"/>
      <c r="CM6" s="85"/>
    </row>
    <row r="7" spans="1:91" ht="14.25" customHeight="1" x14ac:dyDescent="0.25">
      <c r="A7" s="358"/>
      <c r="F7" s="450"/>
      <c r="G7" s="148"/>
      <c r="H7" s="134"/>
      <c r="I7" s="148"/>
      <c r="J7" s="134"/>
      <c r="K7" s="148"/>
      <c r="L7" s="134"/>
      <c r="M7" s="148"/>
      <c r="N7" s="134"/>
      <c r="O7" s="148"/>
      <c r="P7" s="134"/>
      <c r="Q7" s="148"/>
      <c r="R7" s="586" t="s">
        <v>86</v>
      </c>
      <c r="S7" s="679"/>
      <c r="T7" s="694" t="s">
        <v>86</v>
      </c>
      <c r="U7" s="679"/>
      <c r="V7" s="203"/>
      <c r="W7" s="679"/>
      <c r="X7" s="203"/>
      <c r="Y7" s="679"/>
      <c r="Z7" s="204"/>
      <c r="AA7" s="679"/>
      <c r="AB7" s="133"/>
      <c r="AC7" s="679"/>
      <c r="AD7" s="203"/>
      <c r="AE7" s="679"/>
      <c r="AF7" s="206"/>
      <c r="AG7" s="679"/>
      <c r="AH7" s="207"/>
      <c r="AJ7" s="12"/>
      <c r="AK7" s="148" t="s">
        <v>353</v>
      </c>
      <c r="AL7" s="206"/>
      <c r="AM7" s="679"/>
      <c r="AN7" s="207"/>
      <c r="AP7" s="12"/>
      <c r="AQ7" s="695" t="s">
        <v>87</v>
      </c>
      <c r="AR7" s="158"/>
      <c r="AS7" s="85"/>
      <c r="AT7" s="485" t="s">
        <v>141</v>
      </c>
      <c r="AX7" s="230"/>
      <c r="AY7" s="231"/>
      <c r="AZ7" s="231"/>
      <c r="BA7" s="232"/>
      <c r="BB7" s="233"/>
      <c r="BC7" s="233"/>
      <c r="BD7" s="233"/>
      <c r="BE7" s="233"/>
      <c r="BF7" s="233"/>
      <c r="BG7" s="233"/>
      <c r="BH7" s="233"/>
      <c r="BI7" s="233"/>
      <c r="BJ7" s="233"/>
      <c r="BK7" s="233"/>
      <c r="BL7" s="233"/>
      <c r="BM7" s="233"/>
      <c r="BN7" s="233"/>
      <c r="BO7" s="233"/>
      <c r="BP7" s="233"/>
      <c r="BQ7" s="233"/>
      <c r="BR7" s="224"/>
      <c r="BS7" s="224"/>
      <c r="BT7" s="224"/>
      <c r="BU7" s="224"/>
      <c r="BV7" s="229"/>
      <c r="BW7" s="224"/>
      <c r="BX7" s="229"/>
      <c r="BY7" s="224"/>
      <c r="CC7" s="224"/>
      <c r="CD7" s="229"/>
      <c r="CE7" s="224"/>
    </row>
    <row r="8" spans="1:91" s="83" customFormat="1" ht="23.25" customHeight="1" x14ac:dyDescent="0.2">
      <c r="A8" s="365"/>
      <c r="B8" s="408">
        <v>2</v>
      </c>
      <c r="C8" s="587" t="s">
        <v>88</v>
      </c>
      <c r="D8" s="587" t="s">
        <v>89</v>
      </c>
      <c r="E8" s="587" t="s">
        <v>90</v>
      </c>
      <c r="F8" s="182">
        <v>1990</v>
      </c>
      <c r="G8" s="677"/>
      <c r="H8" s="182">
        <v>1995</v>
      </c>
      <c r="I8" s="677"/>
      <c r="J8" s="182">
        <v>1996</v>
      </c>
      <c r="K8" s="677"/>
      <c r="L8" s="182">
        <v>1997</v>
      </c>
      <c r="M8" s="677"/>
      <c r="N8" s="182">
        <v>1998</v>
      </c>
      <c r="O8" s="677"/>
      <c r="P8" s="182">
        <v>1999</v>
      </c>
      <c r="Q8" s="677"/>
      <c r="R8" s="182">
        <v>2000</v>
      </c>
      <c r="S8" s="677"/>
      <c r="T8" s="182">
        <v>2001</v>
      </c>
      <c r="U8" s="677"/>
      <c r="V8" s="182">
        <v>2002</v>
      </c>
      <c r="W8" s="677"/>
      <c r="X8" s="182">
        <v>2003</v>
      </c>
      <c r="Y8" s="677"/>
      <c r="Z8" s="182">
        <v>2004</v>
      </c>
      <c r="AA8" s="677"/>
      <c r="AB8" s="182">
        <v>2005</v>
      </c>
      <c r="AC8" s="677"/>
      <c r="AD8" s="182">
        <v>2006</v>
      </c>
      <c r="AE8" s="677"/>
      <c r="AF8" s="182">
        <v>2007</v>
      </c>
      <c r="AG8" s="676"/>
      <c r="AH8" s="182">
        <v>2008</v>
      </c>
      <c r="AI8" s="677"/>
      <c r="AJ8" s="182">
        <v>2009</v>
      </c>
      <c r="AK8" s="676"/>
      <c r="AL8" s="182">
        <v>2010</v>
      </c>
      <c r="AM8" s="676"/>
      <c r="AN8" s="182">
        <v>2011</v>
      </c>
      <c r="AO8" s="677"/>
      <c r="AP8" s="182">
        <v>2012</v>
      </c>
      <c r="AQ8" s="676"/>
      <c r="AR8" s="122"/>
      <c r="AS8" s="313"/>
      <c r="AT8" s="179" t="s">
        <v>171</v>
      </c>
      <c r="AU8" s="179" t="s">
        <v>172</v>
      </c>
      <c r="AV8" s="179" t="s">
        <v>173</v>
      </c>
      <c r="AW8" s="182">
        <v>1990</v>
      </c>
      <c r="AX8" s="183"/>
      <c r="AY8" s="182">
        <v>1995</v>
      </c>
      <c r="AZ8" s="183"/>
      <c r="BA8" s="182">
        <v>1996</v>
      </c>
      <c r="BB8" s="183"/>
      <c r="BC8" s="182">
        <v>1997</v>
      </c>
      <c r="BD8" s="183"/>
      <c r="BE8" s="182">
        <v>1998</v>
      </c>
      <c r="BF8" s="183"/>
      <c r="BG8" s="182">
        <v>1999</v>
      </c>
      <c r="BH8" s="183"/>
      <c r="BI8" s="182">
        <v>2000</v>
      </c>
      <c r="BJ8" s="183"/>
      <c r="BK8" s="182">
        <v>2001</v>
      </c>
      <c r="BL8" s="183"/>
      <c r="BM8" s="182">
        <v>2002</v>
      </c>
      <c r="BN8" s="183"/>
      <c r="BO8" s="182">
        <v>2003</v>
      </c>
      <c r="BP8" s="183"/>
      <c r="BQ8" s="182">
        <v>2004</v>
      </c>
      <c r="BR8" s="183"/>
      <c r="BS8" s="182">
        <v>2005</v>
      </c>
      <c r="BT8" s="183"/>
      <c r="BU8" s="182">
        <v>2006</v>
      </c>
      <c r="BV8" s="183"/>
      <c r="BW8" s="182">
        <v>2007</v>
      </c>
      <c r="BX8" s="139"/>
      <c r="BY8" s="182">
        <v>2008</v>
      </c>
      <c r="BZ8" s="217"/>
      <c r="CA8" s="182">
        <v>2009</v>
      </c>
      <c r="CB8" s="139"/>
      <c r="CC8" s="182">
        <v>2010</v>
      </c>
      <c r="CD8" s="139"/>
      <c r="CE8" s="182">
        <v>2011</v>
      </c>
      <c r="CF8" s="217"/>
      <c r="CG8" s="182">
        <v>2012</v>
      </c>
      <c r="CH8" s="139"/>
    </row>
    <row r="9" spans="1:91" ht="18.75" customHeight="1" x14ac:dyDescent="0.25">
      <c r="B9" s="409">
        <v>1884</v>
      </c>
      <c r="C9" s="600">
        <v>1</v>
      </c>
      <c r="D9" s="629" t="s">
        <v>143</v>
      </c>
      <c r="E9" s="62" t="s">
        <v>179</v>
      </c>
      <c r="F9" s="128"/>
      <c r="G9" s="149"/>
      <c r="H9" s="128"/>
      <c r="I9" s="149"/>
      <c r="J9" s="128"/>
      <c r="K9" s="149"/>
      <c r="L9" s="128"/>
      <c r="M9" s="149"/>
      <c r="N9" s="128">
        <v>17</v>
      </c>
      <c r="O9" s="149"/>
      <c r="P9" s="128"/>
      <c r="Q9" s="149"/>
      <c r="R9" s="128"/>
      <c r="S9" s="149"/>
      <c r="T9" s="128"/>
      <c r="U9" s="149"/>
      <c r="V9" s="128">
        <v>11</v>
      </c>
      <c r="W9" s="149" t="s">
        <v>362</v>
      </c>
      <c r="X9" s="128"/>
      <c r="Y9" s="149"/>
      <c r="Z9" s="128"/>
      <c r="AA9" s="149"/>
      <c r="AB9" s="128"/>
      <c r="AC9" s="149"/>
      <c r="AD9" s="128"/>
      <c r="AE9" s="149"/>
      <c r="AF9" s="128"/>
      <c r="AG9" s="149"/>
      <c r="AH9" s="128"/>
      <c r="AI9" s="149"/>
      <c r="AJ9" s="128">
        <v>17</v>
      </c>
      <c r="AK9" s="149"/>
      <c r="AL9" s="128"/>
      <c r="AM9" s="149"/>
      <c r="AN9" s="128"/>
      <c r="AO9" s="149"/>
      <c r="AP9" s="128">
        <v>17</v>
      </c>
      <c r="AQ9" s="149"/>
      <c r="AR9" s="123"/>
      <c r="AS9" s="68"/>
      <c r="AT9" s="395">
        <v>1</v>
      </c>
      <c r="AU9" s="250" t="s">
        <v>181</v>
      </c>
      <c r="AV9" s="193" t="s">
        <v>179</v>
      </c>
      <c r="AW9" s="251" t="s">
        <v>161</v>
      </c>
      <c r="AX9" s="252"/>
      <c r="AY9" s="327" t="str">
        <f>IF(OR(ISBLANK(F9),ISBLANK(H9)),"N/A",IF(ABS(H9-F9)&gt;10,"&gt; 10%","ok"))</f>
        <v>N/A</v>
      </c>
      <c r="AZ9" s="252"/>
      <c r="BA9" s="327" t="str">
        <f>IF(OR(ISBLANK(H9),ISBLANK(J9)),"N/A",IF(ABS(J9-H9)&gt;10,"&gt; 10%","ok"))</f>
        <v>N/A</v>
      </c>
      <c r="BB9" s="327"/>
      <c r="BC9" s="327" t="str">
        <f t="shared" ref="BC9:CA16" si="0">IF(OR(ISBLANK(J9),ISBLANK(L9)),"N/A",IF(ABS(L9-J9)&gt;10,"&gt; 10%","ok"))</f>
        <v>N/A</v>
      </c>
      <c r="BD9" s="327"/>
      <c r="BE9" s="327" t="str">
        <f t="shared" si="0"/>
        <v>N/A</v>
      </c>
      <c r="BF9" s="327"/>
      <c r="BG9" s="327" t="str">
        <f t="shared" si="0"/>
        <v>N/A</v>
      </c>
      <c r="BH9" s="327"/>
      <c r="BI9" s="327" t="str">
        <f t="shared" si="0"/>
        <v>N/A</v>
      </c>
      <c r="BJ9" s="327"/>
      <c r="BK9" s="327" t="str">
        <f t="shared" si="0"/>
        <v>N/A</v>
      </c>
      <c r="BL9" s="327"/>
      <c r="BM9" s="327" t="str">
        <f t="shared" si="0"/>
        <v>N/A</v>
      </c>
      <c r="BN9" s="327"/>
      <c r="BO9" s="327" t="str">
        <f t="shared" si="0"/>
        <v>N/A</v>
      </c>
      <c r="BP9" s="327"/>
      <c r="BQ9" s="327" t="str">
        <f t="shared" si="0"/>
        <v>N/A</v>
      </c>
      <c r="BR9" s="327"/>
      <c r="BS9" s="327" t="str">
        <f t="shared" si="0"/>
        <v>N/A</v>
      </c>
      <c r="BT9" s="327"/>
      <c r="BU9" s="327" t="str">
        <f t="shared" si="0"/>
        <v>N/A</v>
      </c>
      <c r="BV9" s="327"/>
      <c r="BW9" s="327" t="str">
        <f t="shared" si="0"/>
        <v>N/A</v>
      </c>
      <c r="BX9" s="327"/>
      <c r="BY9" s="327" t="str">
        <f t="shared" si="0"/>
        <v>N/A</v>
      </c>
      <c r="BZ9" s="327"/>
      <c r="CA9" s="327" t="str">
        <f t="shared" si="0"/>
        <v>N/A</v>
      </c>
      <c r="CB9" s="318"/>
      <c r="CC9" s="327" t="str">
        <f t="shared" ref="CC9:CC16" si="1">IF(OR(ISBLANK(AJ9),ISBLANK(AL9)),"N/A",IF(ABS(AL9-AJ9)&gt;10,"&gt; 10%","ok"))</f>
        <v>N/A</v>
      </c>
      <c r="CD9" s="327"/>
      <c r="CE9" s="327" t="str">
        <f t="shared" ref="CE9:CE16" si="2">IF(OR(ISBLANK(AL9),ISBLANK(AN9)),"N/A",IF(ABS(AN9-AL9)&gt;10,"&gt; 10%","ok"))</f>
        <v>N/A</v>
      </c>
      <c r="CF9" s="327"/>
      <c r="CG9" s="327" t="str">
        <f t="shared" ref="CG9:CG16" si="3">IF(OR(ISBLANK(AN9),ISBLANK(AP9)),"N/A",IF(ABS(AP9-AN9)&gt;10,"&gt; 10%","ok"))</f>
        <v>N/A</v>
      </c>
      <c r="CH9" s="318"/>
    </row>
    <row r="10" spans="1:91" ht="18.75" customHeight="1" x14ac:dyDescent="0.25">
      <c r="B10" s="409">
        <v>1885</v>
      </c>
      <c r="C10" s="607">
        <v>2</v>
      </c>
      <c r="D10" s="608" t="s">
        <v>144</v>
      </c>
      <c r="E10" s="63" t="s">
        <v>179</v>
      </c>
      <c r="F10" s="162"/>
      <c r="G10" s="143"/>
      <c r="H10" s="162"/>
      <c r="I10" s="143"/>
      <c r="J10" s="162"/>
      <c r="K10" s="143"/>
      <c r="L10" s="162"/>
      <c r="M10" s="143"/>
      <c r="N10" s="162">
        <v>3</v>
      </c>
      <c r="O10" s="143"/>
      <c r="P10" s="162"/>
      <c r="Q10" s="143"/>
      <c r="R10" s="162"/>
      <c r="S10" s="143"/>
      <c r="T10" s="162"/>
      <c r="U10" s="143"/>
      <c r="V10" s="162">
        <v>2</v>
      </c>
      <c r="W10" s="143" t="s">
        <v>362</v>
      </c>
      <c r="X10" s="162"/>
      <c r="Y10" s="143"/>
      <c r="Z10" s="162"/>
      <c r="AA10" s="143"/>
      <c r="AB10" s="162"/>
      <c r="AC10" s="143"/>
      <c r="AD10" s="162"/>
      <c r="AE10" s="143"/>
      <c r="AF10" s="162"/>
      <c r="AG10" s="143"/>
      <c r="AH10" s="162"/>
      <c r="AI10" s="143"/>
      <c r="AJ10" s="162">
        <v>4</v>
      </c>
      <c r="AK10" s="143"/>
      <c r="AL10" s="162"/>
      <c r="AM10" s="143"/>
      <c r="AN10" s="162"/>
      <c r="AO10" s="143"/>
      <c r="AP10" s="162">
        <v>3</v>
      </c>
      <c r="AQ10" s="143"/>
      <c r="AR10" s="123"/>
      <c r="AS10" s="68"/>
      <c r="AT10" s="396">
        <v>2</v>
      </c>
      <c r="AU10" s="250" t="s">
        <v>182</v>
      </c>
      <c r="AV10" s="193" t="s">
        <v>179</v>
      </c>
      <c r="AW10" s="251" t="s">
        <v>161</v>
      </c>
      <c r="AX10" s="252"/>
      <c r="AY10" s="327" t="str">
        <f t="shared" ref="AY10:BA16" si="4">IF(OR(ISBLANK(F10),ISBLANK(H10)),"N/A",IF(ABS(H10-F10)&gt;10,"&gt; 10%","ok"))</f>
        <v>N/A</v>
      </c>
      <c r="AZ10" s="196"/>
      <c r="BA10" s="327" t="str">
        <f t="shared" si="4"/>
        <v>N/A</v>
      </c>
      <c r="BB10" s="327"/>
      <c r="BC10" s="327" t="str">
        <f t="shared" si="0"/>
        <v>N/A</v>
      </c>
      <c r="BD10" s="327"/>
      <c r="BE10" s="327" t="str">
        <f t="shared" si="0"/>
        <v>N/A</v>
      </c>
      <c r="BF10" s="327"/>
      <c r="BG10" s="327" t="str">
        <f t="shared" si="0"/>
        <v>N/A</v>
      </c>
      <c r="BH10" s="327"/>
      <c r="BI10" s="327" t="str">
        <f t="shared" si="0"/>
        <v>N/A</v>
      </c>
      <c r="BJ10" s="327"/>
      <c r="BK10" s="327" t="str">
        <f t="shared" si="0"/>
        <v>N/A</v>
      </c>
      <c r="BL10" s="327"/>
      <c r="BM10" s="327" t="str">
        <f t="shared" si="0"/>
        <v>N/A</v>
      </c>
      <c r="BN10" s="327"/>
      <c r="BO10" s="327" t="str">
        <f t="shared" si="0"/>
        <v>N/A</v>
      </c>
      <c r="BP10" s="327"/>
      <c r="BQ10" s="327" t="str">
        <f t="shared" si="0"/>
        <v>N/A</v>
      </c>
      <c r="BR10" s="327"/>
      <c r="BS10" s="327" t="str">
        <f t="shared" si="0"/>
        <v>N/A</v>
      </c>
      <c r="BT10" s="327"/>
      <c r="BU10" s="327" t="str">
        <f t="shared" si="0"/>
        <v>N/A</v>
      </c>
      <c r="BV10" s="327"/>
      <c r="BW10" s="327" t="str">
        <f t="shared" si="0"/>
        <v>N/A</v>
      </c>
      <c r="BX10" s="327"/>
      <c r="BY10" s="327" t="str">
        <f t="shared" si="0"/>
        <v>N/A</v>
      </c>
      <c r="BZ10" s="327"/>
      <c r="CA10" s="327" t="str">
        <f t="shared" si="0"/>
        <v>N/A</v>
      </c>
      <c r="CB10" s="196"/>
      <c r="CC10" s="327" t="str">
        <f t="shared" si="1"/>
        <v>N/A</v>
      </c>
      <c r="CD10" s="327"/>
      <c r="CE10" s="327" t="str">
        <f t="shared" si="2"/>
        <v>N/A</v>
      </c>
      <c r="CF10" s="327"/>
      <c r="CG10" s="327" t="str">
        <f t="shared" si="3"/>
        <v>N/A</v>
      </c>
      <c r="CH10" s="196"/>
    </row>
    <row r="11" spans="1:91" ht="18.75" customHeight="1" x14ac:dyDescent="0.25">
      <c r="B11" s="409">
        <v>1886</v>
      </c>
      <c r="C11" s="607">
        <v>3</v>
      </c>
      <c r="D11" s="608" t="s">
        <v>145</v>
      </c>
      <c r="E11" s="63" t="s">
        <v>179</v>
      </c>
      <c r="F11" s="162"/>
      <c r="G11" s="143"/>
      <c r="H11" s="162"/>
      <c r="I11" s="143"/>
      <c r="J11" s="162"/>
      <c r="K11" s="143"/>
      <c r="L11" s="162"/>
      <c r="M11" s="143"/>
      <c r="N11" s="162">
        <v>10</v>
      </c>
      <c r="O11" s="143"/>
      <c r="P11" s="162"/>
      <c r="Q11" s="143"/>
      <c r="R11" s="162"/>
      <c r="S11" s="143"/>
      <c r="T11" s="162"/>
      <c r="U11" s="143"/>
      <c r="V11" s="162">
        <v>4</v>
      </c>
      <c r="W11" s="143" t="s">
        <v>362</v>
      </c>
      <c r="X11" s="162"/>
      <c r="Y11" s="143"/>
      <c r="Z11" s="162"/>
      <c r="AA11" s="143"/>
      <c r="AB11" s="162"/>
      <c r="AC11" s="143"/>
      <c r="AD11" s="162"/>
      <c r="AE11" s="143"/>
      <c r="AF11" s="162"/>
      <c r="AG11" s="143"/>
      <c r="AH11" s="162"/>
      <c r="AI11" s="143"/>
      <c r="AJ11" s="162">
        <v>13</v>
      </c>
      <c r="AK11" s="143"/>
      <c r="AL11" s="162"/>
      <c r="AM11" s="143"/>
      <c r="AN11" s="162"/>
      <c r="AO11" s="143"/>
      <c r="AP11" s="162">
        <v>13</v>
      </c>
      <c r="AQ11" s="143"/>
      <c r="AR11" s="123"/>
      <c r="AS11" s="68"/>
      <c r="AT11" s="397">
        <v>3</v>
      </c>
      <c r="AU11" s="250" t="s">
        <v>183</v>
      </c>
      <c r="AV11" s="193" t="s">
        <v>179</v>
      </c>
      <c r="AW11" s="251" t="s">
        <v>161</v>
      </c>
      <c r="AX11" s="252"/>
      <c r="AY11" s="327" t="str">
        <f t="shared" si="4"/>
        <v>N/A</v>
      </c>
      <c r="AZ11" s="196"/>
      <c r="BA11" s="327" t="str">
        <f t="shared" si="4"/>
        <v>N/A</v>
      </c>
      <c r="BB11" s="327"/>
      <c r="BC11" s="327" t="str">
        <f t="shared" si="0"/>
        <v>N/A</v>
      </c>
      <c r="BD11" s="327"/>
      <c r="BE11" s="327" t="str">
        <f t="shared" si="0"/>
        <v>N/A</v>
      </c>
      <c r="BF11" s="327"/>
      <c r="BG11" s="327" t="str">
        <f t="shared" si="0"/>
        <v>N/A</v>
      </c>
      <c r="BH11" s="327"/>
      <c r="BI11" s="327" t="str">
        <f t="shared" si="0"/>
        <v>N/A</v>
      </c>
      <c r="BJ11" s="327"/>
      <c r="BK11" s="327" t="str">
        <f t="shared" si="0"/>
        <v>N/A</v>
      </c>
      <c r="BL11" s="327"/>
      <c r="BM11" s="327" t="str">
        <f t="shared" si="0"/>
        <v>N/A</v>
      </c>
      <c r="BN11" s="327"/>
      <c r="BO11" s="327" t="str">
        <f t="shared" si="0"/>
        <v>N/A</v>
      </c>
      <c r="BP11" s="327"/>
      <c r="BQ11" s="327" t="str">
        <f t="shared" si="0"/>
        <v>N/A</v>
      </c>
      <c r="BR11" s="327"/>
      <c r="BS11" s="327" t="str">
        <f t="shared" si="0"/>
        <v>N/A</v>
      </c>
      <c r="BT11" s="327"/>
      <c r="BU11" s="327" t="str">
        <f t="shared" si="0"/>
        <v>N/A</v>
      </c>
      <c r="BV11" s="327"/>
      <c r="BW11" s="327" t="str">
        <f t="shared" si="0"/>
        <v>N/A</v>
      </c>
      <c r="BX11" s="327"/>
      <c r="BY11" s="327" t="str">
        <f t="shared" si="0"/>
        <v>N/A</v>
      </c>
      <c r="BZ11" s="327"/>
      <c r="CA11" s="327" t="str">
        <f t="shared" si="0"/>
        <v>N/A</v>
      </c>
      <c r="CB11" s="196"/>
      <c r="CC11" s="327" t="str">
        <f t="shared" si="1"/>
        <v>N/A</v>
      </c>
      <c r="CD11" s="327"/>
      <c r="CE11" s="327" t="str">
        <f t="shared" si="2"/>
        <v>N/A</v>
      </c>
      <c r="CF11" s="327"/>
      <c r="CG11" s="327" t="str">
        <f t="shared" si="3"/>
        <v>N/A</v>
      </c>
      <c r="CH11" s="196"/>
    </row>
    <row r="12" spans="1:91" ht="18.75" customHeight="1" x14ac:dyDescent="0.25">
      <c r="B12" s="409">
        <v>1887</v>
      </c>
      <c r="C12" s="607">
        <v>4</v>
      </c>
      <c r="D12" s="608" t="s">
        <v>146</v>
      </c>
      <c r="E12" s="63" t="s">
        <v>179</v>
      </c>
      <c r="F12" s="162"/>
      <c r="G12" s="143"/>
      <c r="H12" s="162"/>
      <c r="I12" s="143"/>
      <c r="J12" s="162"/>
      <c r="K12" s="143"/>
      <c r="L12" s="162"/>
      <c r="M12" s="143"/>
      <c r="N12" s="162">
        <v>9</v>
      </c>
      <c r="O12" s="143"/>
      <c r="P12" s="162"/>
      <c r="Q12" s="143"/>
      <c r="R12" s="162"/>
      <c r="S12" s="143"/>
      <c r="T12" s="162"/>
      <c r="U12" s="143"/>
      <c r="V12" s="162">
        <v>5</v>
      </c>
      <c r="W12" s="143" t="s">
        <v>362</v>
      </c>
      <c r="X12" s="162"/>
      <c r="Y12" s="143"/>
      <c r="Z12" s="162"/>
      <c r="AA12" s="143"/>
      <c r="AB12" s="162"/>
      <c r="AC12" s="143"/>
      <c r="AD12" s="162"/>
      <c r="AE12" s="143"/>
      <c r="AF12" s="162"/>
      <c r="AG12" s="143"/>
      <c r="AH12" s="162"/>
      <c r="AI12" s="143"/>
      <c r="AJ12" s="162">
        <v>5</v>
      </c>
      <c r="AK12" s="143"/>
      <c r="AL12" s="162"/>
      <c r="AM12" s="143"/>
      <c r="AN12" s="162"/>
      <c r="AO12" s="143"/>
      <c r="AP12" s="162">
        <v>4</v>
      </c>
      <c r="AQ12" s="143"/>
      <c r="AR12" s="123"/>
      <c r="AS12" s="68"/>
      <c r="AT12" s="396">
        <v>4</v>
      </c>
      <c r="AU12" s="250" t="s">
        <v>184</v>
      </c>
      <c r="AV12" s="193" t="s">
        <v>179</v>
      </c>
      <c r="AW12" s="251" t="s">
        <v>161</v>
      </c>
      <c r="AX12" s="252"/>
      <c r="AY12" s="327" t="str">
        <f t="shared" si="4"/>
        <v>N/A</v>
      </c>
      <c r="AZ12" s="196"/>
      <c r="BA12" s="327" t="str">
        <f t="shared" si="4"/>
        <v>N/A</v>
      </c>
      <c r="BB12" s="327"/>
      <c r="BC12" s="327" t="str">
        <f t="shared" si="0"/>
        <v>N/A</v>
      </c>
      <c r="BD12" s="327"/>
      <c r="BE12" s="327" t="str">
        <f t="shared" si="0"/>
        <v>N/A</v>
      </c>
      <c r="BF12" s="327"/>
      <c r="BG12" s="327" t="str">
        <f t="shared" si="0"/>
        <v>N/A</v>
      </c>
      <c r="BH12" s="327"/>
      <c r="BI12" s="327" t="str">
        <f t="shared" si="0"/>
        <v>N/A</v>
      </c>
      <c r="BJ12" s="327"/>
      <c r="BK12" s="327" t="str">
        <f t="shared" si="0"/>
        <v>N/A</v>
      </c>
      <c r="BL12" s="327"/>
      <c r="BM12" s="327" t="str">
        <f t="shared" si="0"/>
        <v>N/A</v>
      </c>
      <c r="BN12" s="327"/>
      <c r="BO12" s="327" t="str">
        <f t="shared" si="0"/>
        <v>N/A</v>
      </c>
      <c r="BP12" s="327"/>
      <c r="BQ12" s="327" t="str">
        <f t="shared" si="0"/>
        <v>N/A</v>
      </c>
      <c r="BR12" s="327"/>
      <c r="BS12" s="327" t="str">
        <f t="shared" si="0"/>
        <v>N/A</v>
      </c>
      <c r="BT12" s="327"/>
      <c r="BU12" s="327" t="str">
        <f t="shared" si="0"/>
        <v>N/A</v>
      </c>
      <c r="BV12" s="327"/>
      <c r="BW12" s="327" t="str">
        <f t="shared" si="0"/>
        <v>N/A</v>
      </c>
      <c r="BX12" s="327"/>
      <c r="BY12" s="327" t="str">
        <f t="shared" si="0"/>
        <v>N/A</v>
      </c>
      <c r="BZ12" s="327"/>
      <c r="CA12" s="327" t="str">
        <f t="shared" si="0"/>
        <v>N/A</v>
      </c>
      <c r="CB12" s="196"/>
      <c r="CC12" s="327" t="str">
        <f t="shared" si="1"/>
        <v>N/A</v>
      </c>
      <c r="CD12" s="327"/>
      <c r="CE12" s="327" t="str">
        <f t="shared" si="2"/>
        <v>N/A</v>
      </c>
      <c r="CF12" s="327"/>
      <c r="CG12" s="327" t="str">
        <f t="shared" si="3"/>
        <v>N/A</v>
      </c>
      <c r="CH12" s="196"/>
    </row>
    <row r="13" spans="1:91" s="1" customFormat="1" ht="18.75" customHeight="1" x14ac:dyDescent="0.25">
      <c r="A13" s="407"/>
      <c r="B13" s="409">
        <v>1888</v>
      </c>
      <c r="C13" s="607">
        <v>5</v>
      </c>
      <c r="D13" s="610" t="s">
        <v>147</v>
      </c>
      <c r="E13" s="63" t="s">
        <v>179</v>
      </c>
      <c r="F13" s="162"/>
      <c r="G13" s="143"/>
      <c r="H13" s="162"/>
      <c r="I13" s="143"/>
      <c r="J13" s="162"/>
      <c r="K13" s="143"/>
      <c r="L13" s="162"/>
      <c r="M13" s="143"/>
      <c r="N13" s="162">
        <v>3</v>
      </c>
      <c r="O13" s="143"/>
      <c r="P13" s="162"/>
      <c r="Q13" s="143"/>
      <c r="R13" s="162"/>
      <c r="S13" s="143"/>
      <c r="T13" s="162"/>
      <c r="U13" s="143"/>
      <c r="V13" s="162">
        <v>2</v>
      </c>
      <c r="W13" s="143" t="s">
        <v>362</v>
      </c>
      <c r="X13" s="162"/>
      <c r="Y13" s="143"/>
      <c r="Z13" s="162"/>
      <c r="AA13" s="143"/>
      <c r="AB13" s="162"/>
      <c r="AC13" s="143"/>
      <c r="AD13" s="162"/>
      <c r="AE13" s="143"/>
      <c r="AF13" s="162"/>
      <c r="AG13" s="143"/>
      <c r="AH13" s="162"/>
      <c r="AI13" s="143"/>
      <c r="AJ13" s="162">
        <v>6</v>
      </c>
      <c r="AK13" s="143"/>
      <c r="AL13" s="162"/>
      <c r="AM13" s="143"/>
      <c r="AN13" s="162"/>
      <c r="AO13" s="143"/>
      <c r="AP13" s="162">
        <v>6</v>
      </c>
      <c r="AQ13" s="143"/>
      <c r="AR13" s="123"/>
      <c r="AS13" s="68"/>
      <c r="AT13" s="397">
        <v>5</v>
      </c>
      <c r="AU13" s="250" t="s">
        <v>185</v>
      </c>
      <c r="AV13" s="193" t="s">
        <v>179</v>
      </c>
      <c r="AW13" s="251" t="s">
        <v>161</v>
      </c>
      <c r="AX13" s="252"/>
      <c r="AY13" s="327" t="str">
        <f t="shared" si="4"/>
        <v>N/A</v>
      </c>
      <c r="AZ13" s="196"/>
      <c r="BA13" s="327" t="str">
        <f t="shared" si="4"/>
        <v>N/A</v>
      </c>
      <c r="BB13" s="327"/>
      <c r="BC13" s="327" t="str">
        <f t="shared" si="0"/>
        <v>N/A</v>
      </c>
      <c r="BD13" s="327"/>
      <c r="BE13" s="327" t="str">
        <f t="shared" si="0"/>
        <v>N/A</v>
      </c>
      <c r="BF13" s="327"/>
      <c r="BG13" s="327" t="str">
        <f t="shared" si="0"/>
        <v>N/A</v>
      </c>
      <c r="BH13" s="327"/>
      <c r="BI13" s="327" t="str">
        <f t="shared" si="0"/>
        <v>N/A</v>
      </c>
      <c r="BJ13" s="327"/>
      <c r="BK13" s="327" t="str">
        <f t="shared" si="0"/>
        <v>N/A</v>
      </c>
      <c r="BL13" s="327"/>
      <c r="BM13" s="327" t="str">
        <f t="shared" si="0"/>
        <v>N/A</v>
      </c>
      <c r="BN13" s="327"/>
      <c r="BO13" s="327" t="str">
        <f t="shared" si="0"/>
        <v>N/A</v>
      </c>
      <c r="BP13" s="327"/>
      <c r="BQ13" s="327" t="str">
        <f t="shared" si="0"/>
        <v>N/A</v>
      </c>
      <c r="BR13" s="327"/>
      <c r="BS13" s="327" t="str">
        <f t="shared" si="0"/>
        <v>N/A</v>
      </c>
      <c r="BT13" s="327"/>
      <c r="BU13" s="327" t="str">
        <f t="shared" si="0"/>
        <v>N/A</v>
      </c>
      <c r="BV13" s="327"/>
      <c r="BW13" s="327" t="str">
        <f t="shared" si="0"/>
        <v>N/A</v>
      </c>
      <c r="BX13" s="327"/>
      <c r="BY13" s="327" t="str">
        <f t="shared" si="0"/>
        <v>N/A</v>
      </c>
      <c r="BZ13" s="327"/>
      <c r="CA13" s="327" t="str">
        <f t="shared" si="0"/>
        <v>N/A</v>
      </c>
      <c r="CB13" s="196"/>
      <c r="CC13" s="327" t="str">
        <f t="shared" si="1"/>
        <v>N/A</v>
      </c>
      <c r="CD13" s="327"/>
      <c r="CE13" s="327" t="str">
        <f t="shared" si="2"/>
        <v>N/A</v>
      </c>
      <c r="CF13" s="327"/>
      <c r="CG13" s="327" t="str">
        <f t="shared" si="3"/>
        <v>N/A</v>
      </c>
      <c r="CH13" s="196"/>
    </row>
    <row r="14" spans="1:91" s="1" customFormat="1" ht="18.75" customHeight="1" x14ac:dyDescent="0.25">
      <c r="A14" s="407"/>
      <c r="B14" s="409">
        <v>2811</v>
      </c>
      <c r="C14" s="607">
        <v>6</v>
      </c>
      <c r="D14" s="610" t="s">
        <v>148</v>
      </c>
      <c r="E14" s="63" t="s">
        <v>179</v>
      </c>
      <c r="F14" s="162"/>
      <c r="G14" s="143"/>
      <c r="H14" s="162"/>
      <c r="I14" s="143"/>
      <c r="J14" s="162"/>
      <c r="K14" s="143"/>
      <c r="L14" s="162"/>
      <c r="M14" s="143"/>
      <c r="N14" s="162">
        <v>7</v>
      </c>
      <c r="O14" s="143"/>
      <c r="P14" s="162"/>
      <c r="Q14" s="143"/>
      <c r="R14" s="162"/>
      <c r="S14" s="143"/>
      <c r="T14" s="162"/>
      <c r="U14" s="143"/>
      <c r="V14" s="162">
        <v>16</v>
      </c>
      <c r="W14" s="143" t="s">
        <v>362</v>
      </c>
      <c r="X14" s="162"/>
      <c r="Y14" s="143"/>
      <c r="Z14" s="162"/>
      <c r="AA14" s="143"/>
      <c r="AB14" s="162"/>
      <c r="AC14" s="143"/>
      <c r="AD14" s="162"/>
      <c r="AE14" s="143"/>
      <c r="AF14" s="162"/>
      <c r="AG14" s="143"/>
      <c r="AH14" s="162"/>
      <c r="AI14" s="143"/>
      <c r="AJ14" s="162">
        <v>5</v>
      </c>
      <c r="AK14" s="143"/>
      <c r="AL14" s="162"/>
      <c r="AM14" s="143"/>
      <c r="AN14" s="162"/>
      <c r="AO14" s="143"/>
      <c r="AP14" s="162">
        <v>7</v>
      </c>
      <c r="AQ14" s="143"/>
      <c r="AR14" s="123"/>
      <c r="AS14" s="68"/>
      <c r="AT14" s="396">
        <v>6</v>
      </c>
      <c r="AU14" s="250" t="s">
        <v>187</v>
      </c>
      <c r="AV14" s="193" t="s">
        <v>179</v>
      </c>
      <c r="AW14" s="251" t="s">
        <v>161</v>
      </c>
      <c r="AX14" s="252"/>
      <c r="AY14" s="327" t="str">
        <f t="shared" si="4"/>
        <v>N/A</v>
      </c>
      <c r="AZ14" s="196"/>
      <c r="BA14" s="327" t="str">
        <f t="shared" si="4"/>
        <v>N/A</v>
      </c>
      <c r="BB14" s="327"/>
      <c r="BC14" s="327" t="str">
        <f t="shared" si="0"/>
        <v>N/A</v>
      </c>
      <c r="BD14" s="327"/>
      <c r="BE14" s="327" t="str">
        <f t="shared" si="0"/>
        <v>N/A</v>
      </c>
      <c r="BF14" s="327"/>
      <c r="BG14" s="327" t="str">
        <f t="shared" si="0"/>
        <v>N/A</v>
      </c>
      <c r="BH14" s="327"/>
      <c r="BI14" s="327" t="str">
        <f t="shared" si="0"/>
        <v>N/A</v>
      </c>
      <c r="BJ14" s="327"/>
      <c r="BK14" s="327" t="str">
        <f t="shared" si="0"/>
        <v>N/A</v>
      </c>
      <c r="BL14" s="327"/>
      <c r="BM14" s="327" t="str">
        <f t="shared" si="0"/>
        <v>N/A</v>
      </c>
      <c r="BN14" s="327"/>
      <c r="BO14" s="327" t="str">
        <f t="shared" si="0"/>
        <v>N/A</v>
      </c>
      <c r="BP14" s="327"/>
      <c r="BQ14" s="327" t="str">
        <f t="shared" si="0"/>
        <v>N/A</v>
      </c>
      <c r="BR14" s="327"/>
      <c r="BS14" s="327" t="str">
        <f t="shared" si="0"/>
        <v>N/A</v>
      </c>
      <c r="BT14" s="327"/>
      <c r="BU14" s="327" t="str">
        <f t="shared" si="0"/>
        <v>N/A</v>
      </c>
      <c r="BV14" s="327"/>
      <c r="BW14" s="327" t="str">
        <f t="shared" si="0"/>
        <v>N/A</v>
      </c>
      <c r="BX14" s="327"/>
      <c r="BY14" s="327" t="str">
        <f t="shared" si="0"/>
        <v>N/A</v>
      </c>
      <c r="BZ14" s="327"/>
      <c r="CA14" s="327" t="str">
        <f t="shared" si="0"/>
        <v>N/A</v>
      </c>
      <c r="CB14" s="196"/>
      <c r="CC14" s="327" t="str">
        <f t="shared" si="1"/>
        <v>N/A</v>
      </c>
      <c r="CD14" s="327"/>
      <c r="CE14" s="327" t="str">
        <f t="shared" si="2"/>
        <v>N/A</v>
      </c>
      <c r="CF14" s="327"/>
      <c r="CG14" s="327" t="str">
        <f t="shared" si="3"/>
        <v>N/A</v>
      </c>
      <c r="CH14" s="196"/>
    </row>
    <row r="15" spans="1:91" ht="18.75" customHeight="1" x14ac:dyDescent="0.25">
      <c r="A15" s="407" t="s">
        <v>180</v>
      </c>
      <c r="B15" s="409">
        <v>1889</v>
      </c>
      <c r="C15" s="607">
        <v>7</v>
      </c>
      <c r="D15" s="610" t="s">
        <v>149</v>
      </c>
      <c r="E15" s="63" t="s">
        <v>179</v>
      </c>
      <c r="F15" s="162"/>
      <c r="G15" s="143"/>
      <c r="H15" s="162"/>
      <c r="I15" s="143"/>
      <c r="J15" s="162"/>
      <c r="K15" s="143"/>
      <c r="L15" s="162"/>
      <c r="M15" s="143"/>
      <c r="N15" s="162">
        <v>51</v>
      </c>
      <c r="O15" s="143"/>
      <c r="P15" s="162"/>
      <c r="Q15" s="143"/>
      <c r="R15" s="162"/>
      <c r="S15" s="143"/>
      <c r="T15" s="162"/>
      <c r="U15" s="143"/>
      <c r="V15" s="162">
        <v>60</v>
      </c>
      <c r="W15" s="143" t="s">
        <v>362</v>
      </c>
      <c r="X15" s="162"/>
      <c r="Y15" s="143"/>
      <c r="Z15" s="162"/>
      <c r="AA15" s="143"/>
      <c r="AB15" s="162"/>
      <c r="AC15" s="143"/>
      <c r="AD15" s="162"/>
      <c r="AE15" s="143"/>
      <c r="AF15" s="162"/>
      <c r="AG15" s="143"/>
      <c r="AH15" s="162"/>
      <c r="AI15" s="143"/>
      <c r="AJ15" s="162">
        <v>50</v>
      </c>
      <c r="AK15" s="143"/>
      <c r="AL15" s="162"/>
      <c r="AM15" s="143"/>
      <c r="AN15" s="162"/>
      <c r="AO15" s="143"/>
      <c r="AP15" s="162">
        <v>50</v>
      </c>
      <c r="AQ15" s="143"/>
      <c r="AR15" s="123"/>
      <c r="AS15" s="68"/>
      <c r="AT15" s="396">
        <v>7</v>
      </c>
      <c r="AU15" s="250" t="s">
        <v>186</v>
      </c>
      <c r="AV15" s="193" t="s">
        <v>179</v>
      </c>
      <c r="AW15" s="251" t="s">
        <v>161</v>
      </c>
      <c r="AX15" s="252"/>
      <c r="AY15" s="327" t="str">
        <f t="shared" si="4"/>
        <v>N/A</v>
      </c>
      <c r="AZ15" s="196"/>
      <c r="BA15" s="327" t="str">
        <f t="shared" si="4"/>
        <v>N/A</v>
      </c>
      <c r="BB15" s="327"/>
      <c r="BC15" s="327" t="str">
        <f t="shared" si="0"/>
        <v>N/A</v>
      </c>
      <c r="BD15" s="327"/>
      <c r="BE15" s="327" t="str">
        <f t="shared" si="0"/>
        <v>N/A</v>
      </c>
      <c r="BF15" s="327"/>
      <c r="BG15" s="327" t="str">
        <f t="shared" si="0"/>
        <v>N/A</v>
      </c>
      <c r="BH15" s="327"/>
      <c r="BI15" s="327" t="str">
        <f t="shared" si="0"/>
        <v>N/A</v>
      </c>
      <c r="BJ15" s="327"/>
      <c r="BK15" s="327" t="str">
        <f t="shared" si="0"/>
        <v>N/A</v>
      </c>
      <c r="BL15" s="327"/>
      <c r="BM15" s="327" t="str">
        <f t="shared" si="0"/>
        <v>N/A</v>
      </c>
      <c r="BN15" s="327"/>
      <c r="BO15" s="327" t="str">
        <f t="shared" si="0"/>
        <v>N/A</v>
      </c>
      <c r="BP15" s="327"/>
      <c r="BQ15" s="327" t="str">
        <f t="shared" si="0"/>
        <v>N/A</v>
      </c>
      <c r="BR15" s="327"/>
      <c r="BS15" s="327" t="str">
        <f t="shared" si="0"/>
        <v>N/A</v>
      </c>
      <c r="BT15" s="327"/>
      <c r="BU15" s="327" t="str">
        <f t="shared" si="0"/>
        <v>N/A</v>
      </c>
      <c r="BV15" s="327"/>
      <c r="BW15" s="327" t="str">
        <f t="shared" si="0"/>
        <v>N/A</v>
      </c>
      <c r="BX15" s="327"/>
      <c r="BY15" s="327" t="str">
        <f t="shared" si="0"/>
        <v>N/A</v>
      </c>
      <c r="BZ15" s="327"/>
      <c r="CA15" s="327" t="str">
        <f t="shared" si="0"/>
        <v>N/A</v>
      </c>
      <c r="CB15" s="196"/>
      <c r="CC15" s="327" t="str">
        <f t="shared" si="1"/>
        <v>N/A</v>
      </c>
      <c r="CD15" s="327"/>
      <c r="CE15" s="327" t="str">
        <f t="shared" si="2"/>
        <v>N/A</v>
      </c>
      <c r="CF15" s="327"/>
      <c r="CG15" s="327" t="str">
        <f t="shared" si="3"/>
        <v>N/A</v>
      </c>
      <c r="CH15" s="196"/>
    </row>
    <row r="16" spans="1:91" ht="18.75" customHeight="1" x14ac:dyDescent="0.25">
      <c r="B16" s="409">
        <v>1890</v>
      </c>
      <c r="C16" s="607">
        <v>8</v>
      </c>
      <c r="D16" s="619" t="s">
        <v>150</v>
      </c>
      <c r="E16" s="63" t="s">
        <v>179</v>
      </c>
      <c r="F16" s="162"/>
      <c r="G16" s="143"/>
      <c r="H16" s="162"/>
      <c r="I16" s="143"/>
      <c r="J16" s="162"/>
      <c r="K16" s="143"/>
      <c r="L16" s="162"/>
      <c r="M16" s="143"/>
      <c r="N16" s="162"/>
      <c r="O16" s="143"/>
      <c r="P16" s="162"/>
      <c r="Q16" s="143"/>
      <c r="R16" s="162"/>
      <c r="S16" s="143"/>
      <c r="T16" s="162"/>
      <c r="U16" s="143"/>
      <c r="V16" s="162"/>
      <c r="W16" s="143"/>
      <c r="X16" s="162"/>
      <c r="Y16" s="143"/>
      <c r="Z16" s="162"/>
      <c r="AA16" s="143"/>
      <c r="AB16" s="162"/>
      <c r="AC16" s="143"/>
      <c r="AD16" s="162"/>
      <c r="AE16" s="143"/>
      <c r="AF16" s="162"/>
      <c r="AG16" s="143"/>
      <c r="AH16" s="162"/>
      <c r="AI16" s="143"/>
      <c r="AJ16" s="162"/>
      <c r="AK16" s="143"/>
      <c r="AL16" s="162"/>
      <c r="AM16" s="143"/>
      <c r="AN16" s="162"/>
      <c r="AO16" s="143"/>
      <c r="AP16" s="162"/>
      <c r="AQ16" s="143"/>
      <c r="AR16" s="123"/>
      <c r="AS16" s="68"/>
      <c r="AT16" s="398">
        <v>8</v>
      </c>
      <c r="AU16" s="250" t="s">
        <v>250</v>
      </c>
      <c r="AV16" s="193" t="s">
        <v>179</v>
      </c>
      <c r="AW16" s="251" t="s">
        <v>161</v>
      </c>
      <c r="AX16" s="252"/>
      <c r="AY16" s="327" t="str">
        <f t="shared" si="4"/>
        <v>N/A</v>
      </c>
      <c r="AZ16" s="196"/>
      <c r="BA16" s="327" t="str">
        <f t="shared" si="4"/>
        <v>N/A</v>
      </c>
      <c r="BB16" s="327"/>
      <c r="BC16" s="327" t="str">
        <f t="shared" si="0"/>
        <v>N/A</v>
      </c>
      <c r="BD16" s="327"/>
      <c r="BE16" s="327" t="str">
        <f t="shared" si="0"/>
        <v>N/A</v>
      </c>
      <c r="BF16" s="327"/>
      <c r="BG16" s="327" t="str">
        <f t="shared" si="0"/>
        <v>N/A</v>
      </c>
      <c r="BH16" s="327"/>
      <c r="BI16" s="327" t="str">
        <f t="shared" si="0"/>
        <v>N/A</v>
      </c>
      <c r="BJ16" s="327"/>
      <c r="BK16" s="327" t="str">
        <f t="shared" si="0"/>
        <v>N/A</v>
      </c>
      <c r="BL16" s="327"/>
      <c r="BM16" s="327" t="str">
        <f t="shared" si="0"/>
        <v>N/A</v>
      </c>
      <c r="BN16" s="327"/>
      <c r="BO16" s="327" t="str">
        <f t="shared" si="0"/>
        <v>N/A</v>
      </c>
      <c r="BP16" s="327"/>
      <c r="BQ16" s="327" t="str">
        <f t="shared" si="0"/>
        <v>N/A</v>
      </c>
      <c r="BR16" s="327"/>
      <c r="BS16" s="327" t="str">
        <f t="shared" si="0"/>
        <v>N/A</v>
      </c>
      <c r="BT16" s="327"/>
      <c r="BU16" s="327" t="str">
        <f t="shared" si="0"/>
        <v>N/A</v>
      </c>
      <c r="BV16" s="327"/>
      <c r="BW16" s="327" t="str">
        <f t="shared" si="0"/>
        <v>N/A</v>
      </c>
      <c r="BX16" s="327"/>
      <c r="BY16" s="327" t="str">
        <f t="shared" si="0"/>
        <v>N/A</v>
      </c>
      <c r="BZ16" s="327"/>
      <c r="CA16" s="327" t="str">
        <f t="shared" si="0"/>
        <v>N/A</v>
      </c>
      <c r="CB16" s="196"/>
      <c r="CC16" s="327" t="str">
        <f t="shared" si="1"/>
        <v>N/A</v>
      </c>
      <c r="CD16" s="327"/>
      <c r="CE16" s="327" t="str">
        <f t="shared" si="2"/>
        <v>N/A</v>
      </c>
      <c r="CF16" s="327"/>
      <c r="CG16" s="327" t="str">
        <f t="shared" si="3"/>
        <v>N/A</v>
      </c>
      <c r="CH16" s="196"/>
    </row>
    <row r="17" spans="1:100" ht="18.75" customHeight="1" x14ac:dyDescent="0.25">
      <c r="A17" s="407" t="s">
        <v>180</v>
      </c>
      <c r="B17" s="409"/>
      <c r="C17" s="630">
        <v>9</v>
      </c>
      <c r="D17" s="631" t="s">
        <v>151</v>
      </c>
      <c r="E17" s="65" t="s">
        <v>179</v>
      </c>
      <c r="F17" s="163">
        <v>100</v>
      </c>
      <c r="G17" s="150"/>
      <c r="H17" s="163">
        <v>100</v>
      </c>
      <c r="I17" s="150"/>
      <c r="J17" s="163">
        <v>100</v>
      </c>
      <c r="K17" s="150"/>
      <c r="L17" s="163">
        <v>100</v>
      </c>
      <c r="M17" s="150"/>
      <c r="N17" s="163">
        <v>100</v>
      </c>
      <c r="O17" s="150"/>
      <c r="P17" s="163">
        <v>100</v>
      </c>
      <c r="Q17" s="150"/>
      <c r="R17" s="163">
        <v>100</v>
      </c>
      <c r="S17" s="150"/>
      <c r="T17" s="163">
        <v>100</v>
      </c>
      <c r="U17" s="150"/>
      <c r="V17" s="163">
        <v>100</v>
      </c>
      <c r="W17" s="150"/>
      <c r="X17" s="163">
        <v>100</v>
      </c>
      <c r="Y17" s="150"/>
      <c r="Z17" s="163">
        <v>100</v>
      </c>
      <c r="AA17" s="150"/>
      <c r="AB17" s="163">
        <v>100</v>
      </c>
      <c r="AC17" s="150"/>
      <c r="AD17" s="163">
        <v>100</v>
      </c>
      <c r="AE17" s="150"/>
      <c r="AF17" s="163">
        <v>100</v>
      </c>
      <c r="AG17" s="150"/>
      <c r="AH17" s="163">
        <v>100</v>
      </c>
      <c r="AI17" s="150"/>
      <c r="AJ17" s="163">
        <v>100</v>
      </c>
      <c r="AK17" s="150"/>
      <c r="AL17" s="163">
        <v>100</v>
      </c>
      <c r="AM17" s="150"/>
      <c r="AN17" s="163">
        <v>100</v>
      </c>
      <c r="AO17" s="150"/>
      <c r="AP17" s="163">
        <v>100</v>
      </c>
      <c r="AQ17" s="150"/>
      <c r="AR17" s="123"/>
      <c r="AS17" s="68"/>
      <c r="AT17" s="399">
        <v>9</v>
      </c>
      <c r="AU17" s="478" t="s">
        <v>188</v>
      </c>
      <c r="AV17" s="300" t="s">
        <v>179</v>
      </c>
      <c r="AW17" s="256">
        <v>100</v>
      </c>
      <c r="AX17" s="319"/>
      <c r="AY17" s="256">
        <v>100</v>
      </c>
      <c r="AZ17" s="319"/>
      <c r="BA17" s="256">
        <v>100</v>
      </c>
      <c r="BB17" s="319"/>
      <c r="BC17" s="256">
        <v>100</v>
      </c>
      <c r="BD17" s="319"/>
      <c r="BE17" s="256">
        <v>100</v>
      </c>
      <c r="BF17" s="319"/>
      <c r="BG17" s="256">
        <v>100</v>
      </c>
      <c r="BH17" s="319"/>
      <c r="BI17" s="256">
        <v>100</v>
      </c>
      <c r="BJ17" s="319"/>
      <c r="BK17" s="256">
        <v>100</v>
      </c>
      <c r="BL17" s="319"/>
      <c r="BM17" s="256">
        <v>100</v>
      </c>
      <c r="BN17" s="319"/>
      <c r="BO17" s="256">
        <v>100</v>
      </c>
      <c r="BP17" s="319"/>
      <c r="BQ17" s="256">
        <v>100</v>
      </c>
      <c r="BR17" s="319"/>
      <c r="BS17" s="256">
        <v>100</v>
      </c>
      <c r="BT17" s="319"/>
      <c r="BU17" s="256">
        <v>100</v>
      </c>
      <c r="BV17" s="319"/>
      <c r="BW17" s="256">
        <v>100</v>
      </c>
      <c r="BX17" s="319"/>
      <c r="BY17" s="256">
        <v>100</v>
      </c>
      <c r="BZ17" s="319"/>
      <c r="CA17" s="256">
        <v>100</v>
      </c>
      <c r="CB17" s="319"/>
      <c r="CC17" s="256">
        <v>100</v>
      </c>
      <c r="CD17" s="319"/>
      <c r="CE17" s="256">
        <v>100</v>
      </c>
      <c r="CF17" s="319"/>
      <c r="CG17" s="256">
        <v>100</v>
      </c>
      <c r="CH17" s="319"/>
    </row>
    <row r="18" spans="1:100" ht="23.25" customHeight="1" x14ac:dyDescent="0.25">
      <c r="C18" s="593" t="s">
        <v>102</v>
      </c>
      <c r="D18" s="1"/>
      <c r="E18" s="626"/>
      <c r="F18" s="632"/>
      <c r="G18" s="681"/>
      <c r="H18" s="628"/>
      <c r="I18" s="681"/>
      <c r="J18" s="628"/>
      <c r="K18" s="681"/>
      <c r="L18" s="628"/>
      <c r="M18" s="681"/>
      <c r="N18" s="628"/>
      <c r="O18" s="681"/>
      <c r="P18" s="628"/>
      <c r="Q18" s="681"/>
      <c r="R18" s="628"/>
      <c r="S18" s="681"/>
      <c r="T18" s="628"/>
      <c r="U18" s="681"/>
      <c r="V18" s="628"/>
      <c r="W18" s="681"/>
      <c r="X18" s="119"/>
      <c r="Y18" s="158"/>
      <c r="Z18" s="119"/>
      <c r="AA18" s="158"/>
      <c r="AB18" s="119"/>
      <c r="AC18" s="158"/>
      <c r="AD18" s="633"/>
      <c r="AE18" s="158"/>
      <c r="AF18" s="633"/>
      <c r="AG18" s="158"/>
      <c r="AH18" s="119"/>
      <c r="AI18" s="158"/>
      <c r="AJ18" s="119"/>
      <c r="AK18" s="158"/>
      <c r="AL18" s="633"/>
      <c r="AM18" s="158"/>
      <c r="AN18" s="119"/>
      <c r="AO18" s="158"/>
      <c r="AP18" s="119"/>
      <c r="AQ18" s="158"/>
      <c r="AT18" s="479" t="s">
        <v>101</v>
      </c>
      <c r="AU18" s="301"/>
      <c r="AV18" s="302"/>
      <c r="AW18" s="320"/>
      <c r="AX18" s="321"/>
      <c r="AY18" s="304"/>
      <c r="AZ18" s="321"/>
      <c r="BA18" s="304"/>
      <c r="BB18" s="321"/>
      <c r="BC18" s="304"/>
      <c r="BD18" s="321"/>
      <c r="BE18" s="304"/>
      <c r="BF18" s="321"/>
      <c r="BG18" s="304"/>
      <c r="BH18" s="321"/>
      <c r="BI18" s="304"/>
      <c r="BJ18" s="321"/>
      <c r="BK18" s="304"/>
      <c r="BL18" s="321"/>
      <c r="BM18" s="304"/>
      <c r="BN18" s="321"/>
    </row>
    <row r="19" spans="1:100" ht="25.5" customHeight="1" x14ac:dyDescent="0.25">
      <c r="A19" s="358"/>
      <c r="C19" s="594" t="s">
        <v>203</v>
      </c>
      <c r="D19" s="778" t="s">
        <v>103</v>
      </c>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c r="AK19" s="778"/>
      <c r="AL19" s="778"/>
      <c r="AM19" s="778"/>
      <c r="AN19" s="778"/>
      <c r="AO19" s="778"/>
      <c r="AP19" s="778"/>
      <c r="AQ19" s="778"/>
      <c r="AR19" s="210"/>
      <c r="AS19"/>
      <c r="AT19" s="179" t="s">
        <v>171</v>
      </c>
      <c r="AU19" s="179" t="s">
        <v>172</v>
      </c>
      <c r="AV19" s="179" t="s">
        <v>173</v>
      </c>
      <c r="AW19" s="400">
        <v>1990</v>
      </c>
      <c r="AX19" s="401"/>
      <c r="AY19" s="400">
        <v>1995</v>
      </c>
      <c r="AZ19" s="401"/>
      <c r="BA19" s="400">
        <v>1996</v>
      </c>
      <c r="BB19" s="401"/>
      <c r="BC19" s="400">
        <v>1997</v>
      </c>
      <c r="BD19" s="401"/>
      <c r="BE19" s="400">
        <v>1998</v>
      </c>
      <c r="BF19" s="401"/>
      <c r="BG19" s="400">
        <v>1999</v>
      </c>
      <c r="BH19" s="401"/>
      <c r="BI19" s="400">
        <v>2000</v>
      </c>
      <c r="BJ19" s="401"/>
      <c r="BK19" s="400">
        <v>2001</v>
      </c>
      <c r="BL19" s="401"/>
      <c r="BM19" s="400">
        <v>2002</v>
      </c>
      <c r="BN19" s="401"/>
      <c r="BO19" s="400">
        <v>2003</v>
      </c>
      <c r="BP19" s="401"/>
      <c r="BQ19" s="400">
        <v>2004</v>
      </c>
      <c r="BR19" s="401"/>
      <c r="BS19" s="400">
        <v>2005</v>
      </c>
      <c r="BT19" s="401"/>
      <c r="BU19" s="400">
        <v>2006</v>
      </c>
      <c r="BV19" s="401"/>
      <c r="BW19" s="400">
        <v>2007</v>
      </c>
      <c r="BX19" s="402"/>
      <c r="BY19" s="400">
        <v>2008</v>
      </c>
      <c r="BZ19" s="403"/>
      <c r="CA19" s="400">
        <v>2009</v>
      </c>
      <c r="CB19" s="402"/>
      <c r="CC19" s="400">
        <v>2010</v>
      </c>
      <c r="CD19" s="402"/>
      <c r="CE19" s="400">
        <v>2011</v>
      </c>
      <c r="CF19" s="403"/>
      <c r="CG19" s="400">
        <v>2012</v>
      </c>
      <c r="CH19" s="402"/>
    </row>
    <row r="20" spans="1:100" ht="24" customHeight="1" x14ac:dyDescent="0.25">
      <c r="A20" s="358"/>
      <c r="C20" s="594" t="s">
        <v>203</v>
      </c>
      <c r="D20" s="776" t="s">
        <v>104</v>
      </c>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592"/>
      <c r="AS20" s="355"/>
      <c r="AT20" s="466">
        <v>10</v>
      </c>
      <c r="AU20" s="467" t="s">
        <v>231</v>
      </c>
      <c r="AV20" s="193" t="s">
        <v>179</v>
      </c>
      <c r="AW20" s="405">
        <f>F9+F10+F11+F12+F13+F14+F15</f>
        <v>0</v>
      </c>
      <c r="AX20" s="405"/>
      <c r="AY20" s="405">
        <f t="shared" ref="AY20:CA20" si="5">H9+H10+H11+H12+H13+H14+H15</f>
        <v>0</v>
      </c>
      <c r="AZ20" s="405"/>
      <c r="BA20" s="405">
        <f t="shared" si="5"/>
        <v>0</v>
      </c>
      <c r="BB20" s="405"/>
      <c r="BC20" s="405">
        <f t="shared" si="5"/>
        <v>0</v>
      </c>
      <c r="BD20" s="405"/>
      <c r="BE20" s="405">
        <f t="shared" si="5"/>
        <v>100</v>
      </c>
      <c r="BF20" s="405"/>
      <c r="BG20" s="405">
        <f t="shared" si="5"/>
        <v>0</v>
      </c>
      <c r="BH20" s="405"/>
      <c r="BI20" s="405">
        <f t="shared" si="5"/>
        <v>0</v>
      </c>
      <c r="BJ20" s="405"/>
      <c r="BK20" s="405">
        <f t="shared" si="5"/>
        <v>0</v>
      </c>
      <c r="BL20" s="405"/>
      <c r="BM20" s="405">
        <f t="shared" si="5"/>
        <v>100</v>
      </c>
      <c r="BN20" s="405"/>
      <c r="BO20" s="405">
        <f t="shared" si="5"/>
        <v>0</v>
      </c>
      <c r="BP20" s="405"/>
      <c r="BQ20" s="405">
        <f t="shared" si="5"/>
        <v>0</v>
      </c>
      <c r="BR20" s="405"/>
      <c r="BS20" s="405">
        <f t="shared" si="5"/>
        <v>0</v>
      </c>
      <c r="BT20" s="405"/>
      <c r="BU20" s="405">
        <f t="shared" si="5"/>
        <v>0</v>
      </c>
      <c r="BV20" s="405"/>
      <c r="BW20" s="405">
        <f t="shared" si="5"/>
        <v>0</v>
      </c>
      <c r="BX20" s="405"/>
      <c r="BY20" s="405">
        <f t="shared" si="5"/>
        <v>0</v>
      </c>
      <c r="BZ20" s="405"/>
      <c r="CA20" s="405">
        <f t="shared" si="5"/>
        <v>100</v>
      </c>
      <c r="CB20" s="404"/>
      <c r="CC20" s="405">
        <f>AL9+AL10+AL11+AL12+AL13+AL14+AL15</f>
        <v>0</v>
      </c>
      <c r="CD20" s="405"/>
      <c r="CE20" s="405">
        <f>AN9+AN10+AN11+AN12+AN13+AN14+AN15</f>
        <v>0</v>
      </c>
      <c r="CF20" s="405"/>
      <c r="CG20" s="405">
        <f>AP9+AP10+AP11+AP12+AP13+AP14+AP15</f>
        <v>100</v>
      </c>
      <c r="CH20" s="404"/>
      <c r="CI20" s="2"/>
      <c r="CJ20" s="2"/>
      <c r="CK20" s="2"/>
      <c r="CL20" s="2"/>
      <c r="CM20" s="2"/>
      <c r="CN20" s="2"/>
      <c r="CO20" s="2"/>
      <c r="CP20" s="2"/>
      <c r="CQ20" s="2"/>
      <c r="CR20" s="2"/>
      <c r="CS20" s="2"/>
      <c r="CT20" s="2"/>
      <c r="CU20" s="2"/>
      <c r="CV20" s="2"/>
    </row>
    <row r="21" spans="1:100" ht="16.5" customHeight="1" x14ac:dyDescent="0.25">
      <c r="A21" s="358"/>
      <c r="C21" s="594" t="s">
        <v>203</v>
      </c>
      <c r="D21" s="776" t="s">
        <v>345</v>
      </c>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210"/>
      <c r="AS21"/>
      <c r="AT21" s="468" t="s">
        <v>225</v>
      </c>
      <c r="AU21" s="511" t="s">
        <v>251</v>
      </c>
      <c r="AV21" s="512"/>
      <c r="AW21" s="406" t="str">
        <f>IF(OR(ISBLANK(F9),ISBLANK(F10),ISBLANK(F11),ISBLANK(F12),ISBLANK(F13),ISBLANK(F14),ISBLANK(F15)),"N/A",IF(ROUND(AW20,0)=100,"ok","&lt;&gt;"))</f>
        <v>N/A</v>
      </c>
      <c r="AX21" s="406"/>
      <c r="AY21" s="406" t="str">
        <f>IF(OR(ISBLANK(H9),ISBLANK(H10),ISBLANK(H11),ISBLANK(H12),ISBLANK(H13),ISBLANK(H14),ISBLANK(H15)),"N/A",IF(ROUND(AY20,0)=100,"ok","&lt;&gt;"))</f>
        <v>N/A</v>
      </c>
      <c r="AZ21" s="406"/>
      <c r="BA21" s="406" t="str">
        <f>IF(OR(ISBLANK(J9),ISBLANK(J10),ISBLANK(J11),ISBLANK(J12),ISBLANK(J13),ISBLANK(J14),ISBLANK(J15)),"N/A",IF(ROUND(BA20,0)=100,"ok","&lt;&gt;"))</f>
        <v>N/A</v>
      </c>
      <c r="BB21" s="406"/>
      <c r="BC21" s="406" t="str">
        <f>IF(OR(ISBLANK(L9),ISBLANK(L10),ISBLANK(L11),ISBLANK(L12),ISBLANK(L13),ISBLANK(L14),ISBLANK(L15)),"N/A",IF(ROUND(BC20,0)=100,"ok","&lt;&gt;"))</f>
        <v>N/A</v>
      </c>
      <c r="BD21" s="406"/>
      <c r="BE21" s="406" t="str">
        <f>IF(OR(ISBLANK(N9),ISBLANK(N10),ISBLANK(N11),ISBLANK(N12),ISBLANK(N13),ISBLANK(N14),ISBLANK(N15)),"N/A",IF(ROUND(BE20,0)=100,"ok","&lt;&gt;"))</f>
        <v>ok</v>
      </c>
      <c r="BF21" s="406"/>
      <c r="BG21" s="406" t="str">
        <f>IF(OR(ISBLANK(P9),ISBLANK(P10),ISBLANK(P11),ISBLANK(P12),ISBLANK(P13),ISBLANK(P14),ISBLANK(P15)),"N/A",IF(ROUND(BG20,0)=100,"ok","&lt;&gt;"))</f>
        <v>N/A</v>
      </c>
      <c r="BH21" s="406"/>
      <c r="BI21" s="406" t="str">
        <f>IF(OR(ISBLANK(R9),ISBLANK(R10),ISBLANK(R11),ISBLANK(R12),ISBLANK(R13),ISBLANK(R14),ISBLANK(R15)),"N/A",IF(ROUND(BI20,0)=100,"ok","&lt;&gt;"))</f>
        <v>N/A</v>
      </c>
      <c r="BJ21" s="406"/>
      <c r="BK21" s="406" t="str">
        <f>IF(OR(ISBLANK(T9),ISBLANK(T10),ISBLANK(T11),ISBLANK(T12),ISBLANK(T13),ISBLANK(T14),ISBLANK(T15)),"N/A",IF(ROUND(BK20,0)=100,"ok","&lt;&gt;"))</f>
        <v>N/A</v>
      </c>
      <c r="BL21" s="406"/>
      <c r="BM21" s="406" t="str">
        <f>IF(OR(ISBLANK(V9),ISBLANK(V10),ISBLANK(V11),ISBLANK(V12),ISBLANK(V13),ISBLANK(V14),ISBLANK(V15)),"N/A",IF(ROUND(BM20,0)=100,"ok","&lt;&gt;"))</f>
        <v>ok</v>
      </c>
      <c r="BN21" s="406"/>
      <c r="BO21" s="406" t="str">
        <f>IF(OR(ISBLANK(X9),ISBLANK(X10),ISBLANK(X11),ISBLANK(X12),ISBLANK(X13),ISBLANK(X14),ISBLANK(X15)),"N/A",IF(ROUND(BO20,0)=100,"ok","&lt;&gt;"))</f>
        <v>N/A</v>
      </c>
      <c r="BP21" s="406"/>
      <c r="BQ21" s="406" t="str">
        <f>IF(OR(ISBLANK(Z9),ISBLANK(Z10),ISBLANK(Z11),ISBLANK(Z12),ISBLANK(Z13),ISBLANK(Z14),ISBLANK(Z15)),"N/A",IF(ROUND(BQ20,0)=100,"ok","&lt;&gt;"))</f>
        <v>N/A</v>
      </c>
      <c r="BR21" s="406"/>
      <c r="BS21" s="406" t="str">
        <f>IF(OR(ISBLANK(AB9),ISBLANK(AB10),ISBLANK(AB11),ISBLANK(AB12),ISBLANK(AB13),ISBLANK(AB14),ISBLANK(AB15)),"N/A",IF(ROUND(BS20,0)=100,"ok","&lt;&gt;"))</f>
        <v>N/A</v>
      </c>
      <c r="BT21" s="406"/>
      <c r="BU21" s="406" t="str">
        <f>IF(OR(ISBLANK(AD9),ISBLANK(AD10),ISBLANK(AD11),ISBLANK(AD12),ISBLANK(AD13),ISBLANK(AD14),ISBLANK(AD15)),"N/A",IF(ROUND(BU20,0)=100,"ok","&lt;&gt;"))</f>
        <v>N/A</v>
      </c>
      <c r="BV21" s="406"/>
      <c r="BW21" s="406" t="str">
        <f>IF(OR(ISBLANK(AF9),ISBLANK(AF10),ISBLANK(AF11),ISBLANK(AF12),ISBLANK(AF13),ISBLANK(AF14),ISBLANK(AF15)),"N/A",IF(ROUND(BW20,0)=100,"ok","&lt;&gt;"))</f>
        <v>N/A</v>
      </c>
      <c r="BX21" s="406"/>
      <c r="BY21" s="406" t="str">
        <f>IF(OR(ISBLANK(AH9),ISBLANK(AH10),ISBLANK(AH11),ISBLANK(AH12),ISBLANK(AH13),ISBLANK(AH14),ISBLANK(AH15)),"N/A",IF(ROUND(BY20,0)=100,"ok","&lt;&gt;"))</f>
        <v>N/A</v>
      </c>
      <c r="BZ21" s="406"/>
      <c r="CA21" s="406" t="str">
        <f>IF(OR(ISBLANK(AJ9),ISBLANK(AJ10),ISBLANK(AJ11),ISBLANK(AJ12),ISBLANK(AJ13),ISBLANK(AJ14),ISBLANK(AJ15)),"N/A",IF(ROUND(CA20,0)=100,"ok","&lt;&gt;"))</f>
        <v>ok</v>
      </c>
      <c r="CB21" s="406"/>
      <c r="CC21" s="406" t="str">
        <f>IF(OR(ISBLANK(AL9),ISBLANK(AL10),ISBLANK(AL11),ISBLANK(AL12),ISBLANK(AL13),ISBLANK(AL14),ISBLANK(AL15)),"N/A",IF(ROUND(CC20,0)=100,"ok","&lt;&gt;"))</f>
        <v>N/A</v>
      </c>
      <c r="CD21" s="406"/>
      <c r="CE21" s="406" t="str">
        <f>IF(OR(ISBLANK(AN9),ISBLANK(AN10),ISBLANK(AN11),ISBLANK(AN12),ISBLANK(AN13),ISBLANK(AN14),ISBLANK(AN15)),"N/A",IF(ROUND(CE20,0)=100,"ok","&lt;&gt;"))</f>
        <v>N/A</v>
      </c>
      <c r="CF21" s="406"/>
      <c r="CG21" s="406" t="str">
        <f>IF(OR(ISBLANK(AP9),ISBLANK(AP10),ISBLANK(AP11),ISBLANK(AP12),ISBLANK(AP13),ISBLANK(AP14),ISBLANK(AP15)),"N/A",IF(ROUND(CG20,0)=100,"ok","&lt;&gt;"))</f>
        <v>ok</v>
      </c>
      <c r="CH21" s="658"/>
    </row>
    <row r="22" spans="1:100" ht="21.75" customHeight="1" x14ac:dyDescent="0.25">
      <c r="C22" s="90"/>
      <c r="D22" s="103"/>
      <c r="E22" s="87"/>
      <c r="F22" s="88"/>
      <c r="G22" s="682"/>
      <c r="H22" s="120"/>
      <c r="I22" s="682"/>
      <c r="J22" s="120"/>
      <c r="K22" s="682"/>
      <c r="L22" s="120"/>
      <c r="M22" s="682"/>
      <c r="N22" s="120"/>
      <c r="O22" s="682"/>
      <c r="P22" s="120"/>
      <c r="Q22" s="682"/>
      <c r="R22" s="120"/>
      <c r="S22" s="682"/>
      <c r="T22" s="120"/>
      <c r="U22" s="682"/>
      <c r="V22" s="120"/>
      <c r="W22" s="682"/>
      <c r="AS22" s="166"/>
      <c r="AT22" s="361" t="s">
        <v>215</v>
      </c>
      <c r="AU22" s="482" t="s">
        <v>216</v>
      </c>
      <c r="AV22" s="302"/>
      <c r="AW22" s="320"/>
      <c r="AX22" s="321"/>
      <c r="AY22" s="304"/>
      <c r="AZ22" s="321"/>
      <c r="BA22" s="304"/>
      <c r="BB22" s="321"/>
      <c r="BC22" s="304"/>
      <c r="BD22" s="321"/>
      <c r="BE22" s="304"/>
      <c r="BF22" s="321"/>
      <c r="BG22" s="304"/>
      <c r="BH22" s="321"/>
      <c r="BI22" s="304"/>
      <c r="BJ22" s="321"/>
      <c r="BK22" s="304"/>
      <c r="BL22" s="321"/>
      <c r="BM22" s="304"/>
      <c r="BN22" s="321"/>
      <c r="BO22" s="262"/>
      <c r="BP22" s="316"/>
      <c r="BQ22" s="262"/>
      <c r="BR22" s="316"/>
      <c r="BS22" s="262"/>
      <c r="BT22" s="316"/>
      <c r="BU22" s="262"/>
      <c r="BV22" s="316"/>
      <c r="BW22" s="262"/>
      <c r="BX22" s="316"/>
      <c r="BY22" s="228"/>
      <c r="BZ22" s="228"/>
      <c r="CA22" s="228"/>
      <c r="CB22" s="228"/>
      <c r="CC22" s="262"/>
      <c r="CD22" s="316"/>
      <c r="CE22" s="228"/>
      <c r="CF22" s="228"/>
      <c r="CG22" s="228"/>
      <c r="CH22" s="228"/>
      <c r="CI22" s="2"/>
      <c r="CJ22" s="2"/>
      <c r="CK22" s="2"/>
      <c r="CL22" s="2"/>
      <c r="CM22" s="2"/>
      <c r="CN22" s="2"/>
      <c r="CO22" s="2"/>
      <c r="CP22" s="2"/>
      <c r="CQ22" s="2"/>
      <c r="CR22" s="2"/>
      <c r="CS22" s="2"/>
      <c r="CT22" s="2"/>
    </row>
    <row r="23" spans="1:100" ht="17.25" customHeight="1" x14ac:dyDescent="0.3">
      <c r="A23" s="358"/>
      <c r="B23" s="358">
        <v>5</v>
      </c>
      <c r="C23" s="596" t="s">
        <v>105</v>
      </c>
      <c r="D23" s="74"/>
      <c r="E23" s="74"/>
      <c r="F23" s="453"/>
      <c r="G23" s="153"/>
      <c r="H23" s="132"/>
      <c r="I23" s="153"/>
      <c r="J23" s="132"/>
      <c r="K23" s="153"/>
      <c r="L23" s="132"/>
      <c r="M23" s="153"/>
      <c r="N23" s="132"/>
      <c r="O23" s="153"/>
      <c r="P23" s="132"/>
      <c r="Q23" s="153"/>
      <c r="R23" s="132"/>
      <c r="S23" s="153"/>
      <c r="T23" s="132"/>
      <c r="U23" s="153"/>
      <c r="V23" s="132"/>
      <c r="W23" s="153"/>
      <c r="X23" s="132"/>
      <c r="Y23" s="153"/>
      <c r="Z23" s="132"/>
      <c r="AA23" s="153"/>
      <c r="AB23" s="132"/>
      <c r="AC23" s="153"/>
      <c r="AD23" s="153"/>
      <c r="AE23" s="153"/>
      <c r="AF23" s="153"/>
      <c r="AG23" s="153"/>
      <c r="AH23" s="127"/>
      <c r="AI23" s="147"/>
      <c r="AJ23" s="127"/>
      <c r="AK23" s="147"/>
      <c r="AL23" s="153"/>
      <c r="AM23" s="153"/>
      <c r="AN23" s="127"/>
      <c r="AO23" s="147"/>
      <c r="AP23" s="127"/>
      <c r="AQ23" s="147"/>
      <c r="AR23" s="158"/>
      <c r="AS23" s="85"/>
      <c r="AT23" s="361" t="s">
        <v>217</v>
      </c>
      <c r="AU23" s="482" t="s">
        <v>218</v>
      </c>
      <c r="AV23" s="241"/>
      <c r="AW23" s="323"/>
      <c r="AX23" s="324"/>
      <c r="AY23" s="323"/>
      <c r="AZ23" s="324"/>
      <c r="BA23" s="323"/>
      <c r="BB23" s="324"/>
      <c r="BC23" s="323"/>
      <c r="BD23" s="324"/>
      <c r="BE23" s="323"/>
      <c r="BF23" s="324"/>
      <c r="BG23" s="323"/>
      <c r="BH23" s="324"/>
      <c r="BI23" s="323"/>
      <c r="BJ23" s="324"/>
      <c r="BK23" s="323"/>
      <c r="BL23" s="324"/>
      <c r="BM23" s="323"/>
      <c r="BN23" s="324"/>
      <c r="BO23" s="323"/>
      <c r="BP23" s="324"/>
      <c r="BQ23" s="323"/>
      <c r="BR23" s="324"/>
      <c r="BS23" s="323"/>
      <c r="BT23" s="324"/>
      <c r="BU23" s="323"/>
      <c r="BV23" s="324"/>
      <c r="BW23" s="323"/>
      <c r="BX23" s="324"/>
      <c r="BY23" s="291"/>
      <c r="BZ23" s="228"/>
      <c r="CA23" s="228"/>
      <c r="CB23" s="228"/>
      <c r="CC23" s="323"/>
      <c r="CD23" s="324"/>
      <c r="CE23" s="291"/>
      <c r="CF23" s="228"/>
      <c r="CG23" s="228"/>
      <c r="CH23" s="228"/>
      <c r="CI23" s="2"/>
      <c r="CJ23" s="2"/>
      <c r="CK23" s="2"/>
      <c r="CL23" s="2"/>
      <c r="CM23" s="2"/>
      <c r="CN23" s="2"/>
      <c r="CO23" s="2"/>
      <c r="CP23" s="2"/>
      <c r="CQ23" s="2"/>
      <c r="CR23" s="2"/>
      <c r="CS23" s="2"/>
      <c r="CT23" s="2"/>
    </row>
    <row r="24" spans="1:100" ht="2.25" customHeight="1" x14ac:dyDescent="0.3">
      <c r="A24" s="358"/>
      <c r="C24" s="75"/>
      <c r="D24" s="76"/>
      <c r="E24" s="76"/>
      <c r="F24" s="451"/>
      <c r="G24" s="151"/>
      <c r="H24" s="130"/>
      <c r="I24" s="151"/>
      <c r="J24" s="130"/>
      <c r="K24" s="151"/>
      <c r="L24" s="130"/>
      <c r="M24" s="151"/>
      <c r="N24" s="130"/>
      <c r="O24" s="151"/>
      <c r="P24" s="130"/>
      <c r="Q24" s="151"/>
      <c r="R24" s="130"/>
      <c r="S24" s="151"/>
      <c r="T24" s="130"/>
      <c r="U24" s="151"/>
      <c r="V24" s="130"/>
      <c r="W24" s="151"/>
      <c r="X24" s="130"/>
      <c r="Y24" s="151"/>
      <c r="Z24" s="130"/>
      <c r="AA24" s="151"/>
      <c r="AB24" s="130"/>
      <c r="AC24" s="151"/>
      <c r="AD24" s="151"/>
      <c r="AE24" s="151"/>
      <c r="AF24" s="151"/>
      <c r="AG24" s="151"/>
      <c r="AH24" s="138"/>
      <c r="AI24" s="158"/>
      <c r="AJ24" s="138"/>
      <c r="AK24" s="158"/>
      <c r="AL24" s="151"/>
      <c r="AM24" s="151"/>
      <c r="AN24" s="138"/>
      <c r="AO24" s="158"/>
      <c r="AP24" s="138"/>
      <c r="AQ24" s="158"/>
      <c r="AR24" s="158"/>
      <c r="AS24" s="85"/>
      <c r="AV24" s="241"/>
      <c r="AW24" s="323"/>
      <c r="AX24" s="324"/>
      <c r="AY24" s="323"/>
      <c r="AZ24" s="324"/>
      <c r="BA24" s="323"/>
      <c r="BB24" s="324"/>
      <c r="BC24" s="323"/>
      <c r="BD24" s="324"/>
      <c r="BE24" s="323"/>
      <c r="BF24" s="324"/>
      <c r="BG24" s="323"/>
      <c r="BH24" s="324"/>
      <c r="BI24" s="323"/>
      <c r="BJ24" s="324"/>
      <c r="BK24" s="323"/>
      <c r="BL24" s="324"/>
      <c r="BM24" s="323"/>
      <c r="BN24" s="324"/>
      <c r="BO24" s="323"/>
      <c r="BP24" s="324"/>
      <c r="BQ24" s="323"/>
      <c r="BR24" s="324"/>
      <c r="BS24" s="323"/>
      <c r="BT24" s="324"/>
      <c r="BU24" s="323"/>
      <c r="BV24" s="324"/>
      <c r="BW24" s="323"/>
      <c r="BX24" s="324"/>
      <c r="BY24" s="241"/>
      <c r="BZ24" s="228"/>
      <c r="CA24" s="228"/>
      <c r="CB24" s="228"/>
      <c r="CC24" s="323"/>
      <c r="CD24" s="324"/>
      <c r="CE24" s="241"/>
      <c r="CF24" s="228"/>
      <c r="CG24" s="228"/>
      <c r="CH24" s="228"/>
      <c r="CI24" s="2"/>
      <c r="CJ24" s="2"/>
      <c r="CK24" s="2"/>
      <c r="CL24" s="2"/>
      <c r="CM24" s="2"/>
      <c r="CN24" s="2"/>
      <c r="CO24" s="2"/>
      <c r="CP24" s="2"/>
      <c r="CQ24" s="2"/>
      <c r="CR24" s="2"/>
      <c r="CS24" s="2"/>
      <c r="CT24" s="2"/>
    </row>
    <row r="25" spans="1:100" ht="18" customHeight="1" x14ac:dyDescent="0.25">
      <c r="A25" s="358"/>
      <c r="C25" s="597" t="s">
        <v>106</v>
      </c>
      <c r="D25" s="769" t="s">
        <v>107</v>
      </c>
      <c r="E25" s="770"/>
      <c r="F25" s="771"/>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2"/>
      <c r="AS25" s="2"/>
      <c r="AT25" s="361" t="s">
        <v>221</v>
      </c>
      <c r="AU25" s="482" t="s">
        <v>222</v>
      </c>
      <c r="AV25" s="283"/>
      <c r="AW25" s="325"/>
      <c r="AX25" s="326"/>
      <c r="AY25" s="325"/>
      <c r="AZ25" s="326"/>
      <c r="BA25" s="325"/>
      <c r="BB25" s="326"/>
      <c r="BC25" s="325"/>
      <c r="BD25" s="326"/>
      <c r="BE25" s="325"/>
      <c r="BF25" s="326"/>
      <c r="BG25" s="325"/>
      <c r="BH25" s="326"/>
      <c r="BI25" s="325"/>
      <c r="BJ25" s="326"/>
      <c r="BK25" s="325"/>
      <c r="BL25" s="326"/>
      <c r="BM25" s="325"/>
      <c r="BN25" s="326"/>
      <c r="BO25" s="325"/>
      <c r="BP25" s="326"/>
      <c r="BQ25" s="325"/>
      <c r="BR25" s="326"/>
      <c r="BS25" s="325"/>
      <c r="BT25" s="326"/>
      <c r="BU25" s="357"/>
      <c r="BV25" s="357"/>
      <c r="BW25" s="357"/>
      <c r="BX25" s="326"/>
      <c r="BY25" s="241"/>
      <c r="BZ25" s="228"/>
      <c r="CA25" s="228"/>
      <c r="CB25" s="228"/>
      <c r="CC25" s="357"/>
      <c r="CD25" s="326"/>
      <c r="CE25" s="241"/>
      <c r="CF25" s="228"/>
      <c r="CG25" s="228"/>
      <c r="CH25" s="228"/>
      <c r="CI25" s="2"/>
      <c r="CJ25" s="2"/>
      <c r="CK25" s="2"/>
      <c r="CL25" s="2"/>
      <c r="CM25" s="2"/>
      <c r="CN25" s="2"/>
      <c r="CO25" s="2"/>
      <c r="CP25" s="2"/>
      <c r="CQ25" s="2"/>
      <c r="CR25" s="2"/>
      <c r="CS25" s="2"/>
      <c r="CT25" s="2"/>
    </row>
    <row r="26" spans="1:100" ht="16.5" customHeight="1" x14ac:dyDescent="0.25">
      <c r="A26" s="358">
        <v>0</v>
      </c>
      <c r="B26" s="358">
        <v>3572</v>
      </c>
      <c r="C26" s="78" t="s">
        <v>362</v>
      </c>
      <c r="D26" s="768" t="s">
        <v>367</v>
      </c>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7"/>
      <c r="AT26" s="363" t="s">
        <v>258</v>
      </c>
      <c r="AU26" s="482" t="s">
        <v>223</v>
      </c>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4"/>
      <c r="BY26" s="224"/>
      <c r="CC26" s="394"/>
      <c r="CD26" s="394"/>
      <c r="CE26" s="224"/>
    </row>
    <row r="27" spans="1:100" ht="16.5" customHeight="1" x14ac:dyDescent="0.25">
      <c r="A27" s="358"/>
      <c r="C27" s="79"/>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7"/>
      <c r="AU27" s="480"/>
      <c r="AV27" s="394"/>
      <c r="AW27" s="394"/>
      <c r="AX27" s="394"/>
      <c r="AY27" s="394"/>
      <c r="AZ27" s="394"/>
      <c r="BA27" s="394"/>
      <c r="BB27" s="394"/>
      <c r="BC27" s="394"/>
      <c r="BD27" s="394"/>
      <c r="BE27" s="394"/>
      <c r="BF27" s="394"/>
      <c r="BG27" s="394"/>
      <c r="BH27" s="394"/>
      <c r="BI27" s="394"/>
      <c r="BJ27" s="394"/>
      <c r="BK27" s="394"/>
      <c r="BL27" s="394"/>
      <c r="BM27" s="394"/>
      <c r="BN27" s="394"/>
      <c r="BO27" s="394"/>
      <c r="BP27" s="394"/>
      <c r="BQ27" s="394"/>
      <c r="BR27" s="394"/>
      <c r="BS27" s="394"/>
      <c r="BT27" s="394"/>
      <c r="BU27" s="394"/>
      <c r="BV27" s="394"/>
      <c r="BW27" s="394"/>
      <c r="BX27" s="394"/>
      <c r="BY27" s="224"/>
      <c r="CC27" s="394"/>
      <c r="CD27" s="394"/>
      <c r="CE27" s="224"/>
    </row>
    <row r="28" spans="1:100" ht="16.5" customHeight="1" x14ac:dyDescent="0.25">
      <c r="A28" s="358"/>
      <c r="C28" s="79"/>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7"/>
      <c r="AV28" s="394"/>
      <c r="AW28" s="394"/>
      <c r="AX28" s="394"/>
      <c r="AY28" s="394"/>
      <c r="AZ28" s="394"/>
      <c r="BA28" s="394"/>
      <c r="BB28" s="394"/>
      <c r="BC28" s="394"/>
      <c r="BD28" s="394"/>
      <c r="BE28" s="394"/>
      <c r="BF28" s="394"/>
      <c r="BG28" s="394"/>
      <c r="BH28" s="394"/>
      <c r="BI28" s="394"/>
      <c r="BJ28" s="394"/>
      <c r="BK28" s="394"/>
      <c r="BL28" s="394"/>
      <c r="BM28" s="394"/>
      <c r="BN28" s="394"/>
      <c r="BO28" s="394"/>
      <c r="BP28" s="394"/>
      <c r="BQ28" s="394"/>
      <c r="BR28" s="394"/>
      <c r="BS28" s="394"/>
      <c r="BT28" s="394"/>
      <c r="BU28" s="394"/>
      <c r="BV28" s="394"/>
      <c r="BW28" s="394"/>
      <c r="BX28" s="394"/>
      <c r="BY28" s="224"/>
      <c r="CC28" s="394"/>
      <c r="CD28" s="394"/>
      <c r="CE28" s="224"/>
    </row>
    <row r="29" spans="1:100" ht="16.5" customHeight="1" x14ac:dyDescent="0.25">
      <c r="A29" s="358"/>
      <c r="C29" s="79"/>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7"/>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4"/>
      <c r="BX29" s="394"/>
      <c r="BY29" s="224"/>
      <c r="CC29" s="394"/>
      <c r="CD29" s="394"/>
      <c r="CE29" s="224"/>
    </row>
    <row r="30" spans="1:100" ht="16.5" customHeight="1" x14ac:dyDescent="0.25">
      <c r="A30" s="358"/>
      <c r="C30" s="79"/>
      <c r="D30" s="761"/>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7"/>
      <c r="AT30" s="804"/>
      <c r="AU30" s="804"/>
      <c r="AV30" s="804"/>
      <c r="AW30" s="804"/>
      <c r="AX30" s="804"/>
      <c r="AY30" s="804"/>
      <c r="AZ30" s="804"/>
      <c r="BA30" s="804"/>
      <c r="BB30" s="804"/>
      <c r="BC30" s="804"/>
      <c r="BD30" s="804"/>
      <c r="BE30" s="804"/>
      <c r="BF30" s="804"/>
      <c r="BG30" s="804"/>
      <c r="BH30" s="804"/>
      <c r="BI30" s="804"/>
      <c r="BJ30" s="804"/>
      <c r="BK30" s="804"/>
      <c r="BL30" s="804"/>
      <c r="BM30" s="804"/>
      <c r="BN30" s="804"/>
      <c r="BO30" s="804"/>
      <c r="BP30" s="804"/>
      <c r="BQ30" s="804"/>
      <c r="BR30" s="804"/>
      <c r="BS30" s="804"/>
      <c r="BT30" s="804"/>
      <c r="BU30" s="804"/>
      <c r="BV30" s="804"/>
      <c r="BW30" s="804"/>
      <c r="BX30" s="804"/>
      <c r="BY30" s="804"/>
      <c r="BZ30" s="804"/>
      <c r="CA30" s="804"/>
      <c r="CB30" s="804"/>
      <c r="CC30" s="804"/>
      <c r="CD30" s="804"/>
      <c r="CE30" s="224"/>
    </row>
    <row r="31" spans="1:100" ht="16.5" customHeight="1" x14ac:dyDescent="0.25">
      <c r="A31" s="358"/>
      <c r="C31" s="79"/>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7"/>
      <c r="AT31" s="804"/>
      <c r="AU31" s="804"/>
      <c r="AV31" s="804"/>
      <c r="AW31" s="804"/>
      <c r="AX31" s="804"/>
      <c r="AY31" s="804"/>
      <c r="AZ31" s="804"/>
      <c r="BA31" s="804"/>
      <c r="BB31" s="804"/>
      <c r="BC31" s="804"/>
      <c r="BD31" s="804"/>
      <c r="BE31" s="804"/>
      <c r="BF31" s="804"/>
      <c r="BG31" s="804"/>
      <c r="BH31" s="804"/>
      <c r="BI31" s="804"/>
      <c r="BJ31" s="804"/>
      <c r="BK31" s="804"/>
      <c r="BL31" s="804"/>
      <c r="BM31" s="804"/>
      <c r="BN31" s="804"/>
      <c r="BO31" s="804"/>
      <c r="BP31" s="804"/>
      <c r="BQ31" s="804"/>
      <c r="BR31" s="804"/>
      <c r="BS31" s="804"/>
      <c r="BT31" s="804"/>
      <c r="BU31" s="804"/>
      <c r="BV31" s="804"/>
      <c r="BW31" s="804"/>
      <c r="BX31" s="804"/>
      <c r="BY31" s="804"/>
      <c r="BZ31" s="804"/>
      <c r="CA31" s="804"/>
      <c r="CB31" s="804"/>
      <c r="CC31" s="804"/>
      <c r="CD31" s="804"/>
      <c r="CE31" s="224"/>
    </row>
    <row r="32" spans="1:100" ht="16.5" customHeight="1" x14ac:dyDescent="0.25">
      <c r="A32" s="358"/>
      <c r="C32" s="79"/>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7"/>
      <c r="AT32" s="804"/>
      <c r="AU32" s="804"/>
      <c r="AV32" s="804"/>
      <c r="AW32" s="804"/>
      <c r="AX32" s="804"/>
      <c r="AY32" s="804"/>
      <c r="AZ32" s="804"/>
      <c r="BA32" s="804"/>
      <c r="BB32" s="804"/>
      <c r="BC32" s="804"/>
      <c r="BD32" s="804"/>
      <c r="BE32" s="804"/>
      <c r="BF32" s="804"/>
      <c r="BG32" s="804"/>
      <c r="BH32" s="804"/>
      <c r="BI32" s="804"/>
      <c r="BJ32" s="804"/>
      <c r="BK32" s="804"/>
      <c r="BL32" s="804"/>
      <c r="BM32" s="804"/>
      <c r="BN32" s="804"/>
      <c r="BO32" s="804"/>
      <c r="BP32" s="804"/>
      <c r="BQ32" s="804"/>
      <c r="BR32" s="804"/>
      <c r="BS32" s="804"/>
      <c r="BT32" s="804"/>
      <c r="BU32" s="804"/>
      <c r="BV32" s="804"/>
      <c r="BW32" s="804"/>
      <c r="BX32" s="804"/>
      <c r="BY32" s="804"/>
      <c r="BZ32" s="804"/>
      <c r="CA32" s="804"/>
      <c r="CB32" s="804"/>
      <c r="CC32" s="804"/>
      <c r="CD32" s="804"/>
      <c r="CE32" s="224"/>
    </row>
    <row r="33" spans="1:83" ht="16.5" customHeight="1" x14ac:dyDescent="0.25">
      <c r="A33" s="358"/>
      <c r="C33" s="79"/>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7"/>
      <c r="AT33" s="804"/>
      <c r="AU33" s="804"/>
      <c r="AV33" s="804"/>
      <c r="AW33" s="804"/>
      <c r="AX33" s="804"/>
      <c r="AY33" s="804"/>
      <c r="AZ33" s="804"/>
      <c r="BA33" s="804"/>
      <c r="BB33" s="804"/>
      <c r="BC33" s="804"/>
      <c r="BD33" s="804"/>
      <c r="BE33" s="804"/>
      <c r="BF33" s="804"/>
      <c r="BG33" s="804"/>
      <c r="BH33" s="804"/>
      <c r="BI33" s="804"/>
      <c r="BJ33" s="804"/>
      <c r="BK33" s="804"/>
      <c r="BL33" s="804"/>
      <c r="BM33" s="804"/>
      <c r="BN33" s="804"/>
      <c r="BO33" s="804"/>
      <c r="BP33" s="804"/>
      <c r="BQ33" s="804"/>
      <c r="BR33" s="804"/>
      <c r="BS33" s="804"/>
      <c r="BT33" s="804"/>
      <c r="BU33" s="804"/>
      <c r="BV33" s="804"/>
      <c r="BW33" s="804"/>
      <c r="BX33" s="804"/>
      <c r="BY33" s="804"/>
      <c r="BZ33" s="804"/>
      <c r="CA33" s="804"/>
      <c r="CB33" s="804"/>
      <c r="CC33" s="804"/>
      <c r="CD33" s="804"/>
      <c r="CE33" s="224"/>
    </row>
    <row r="34" spans="1:83" ht="16.5" customHeight="1" x14ac:dyDescent="0.25">
      <c r="A34" s="358"/>
      <c r="C34" s="79"/>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77"/>
      <c r="AT34" s="804"/>
      <c r="AU34" s="804"/>
      <c r="AV34" s="804"/>
      <c r="AW34" s="804"/>
      <c r="AX34" s="804"/>
      <c r="AY34" s="804"/>
      <c r="AZ34" s="804"/>
      <c r="BA34" s="804"/>
      <c r="BB34" s="804"/>
      <c r="BC34" s="804"/>
      <c r="BD34" s="804"/>
      <c r="BE34" s="804"/>
      <c r="BF34" s="804"/>
      <c r="BG34" s="804"/>
      <c r="BH34" s="804"/>
      <c r="BI34" s="804"/>
      <c r="BJ34" s="804"/>
      <c r="BK34" s="804"/>
      <c r="BL34" s="804"/>
      <c r="BM34" s="804"/>
      <c r="BN34" s="804"/>
      <c r="BO34" s="804"/>
      <c r="BP34" s="804"/>
      <c r="BQ34" s="804"/>
      <c r="BR34" s="804"/>
      <c r="BS34" s="804"/>
      <c r="BT34" s="804"/>
      <c r="BU34" s="804"/>
      <c r="BV34" s="804"/>
      <c r="BW34" s="804"/>
      <c r="BX34" s="804"/>
      <c r="BY34" s="804"/>
      <c r="BZ34" s="804"/>
      <c r="CA34" s="804"/>
      <c r="CB34" s="804"/>
      <c r="CC34" s="804"/>
      <c r="CD34" s="804"/>
      <c r="CE34" s="224"/>
    </row>
    <row r="35" spans="1:83" ht="16.5" customHeight="1" x14ac:dyDescent="0.25">
      <c r="A35" s="358"/>
      <c r="C35" s="79"/>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7"/>
      <c r="AT35" s="804"/>
      <c r="AU35" s="804"/>
      <c r="AV35" s="804"/>
      <c r="AW35" s="804"/>
      <c r="AX35" s="804"/>
      <c r="AY35" s="804"/>
      <c r="AZ35" s="804"/>
      <c r="BA35" s="804"/>
      <c r="BB35" s="804"/>
      <c r="BC35" s="804"/>
      <c r="BD35" s="804"/>
      <c r="BE35" s="804"/>
      <c r="BF35" s="804"/>
      <c r="BG35" s="804"/>
      <c r="BH35" s="804"/>
      <c r="BI35" s="804"/>
      <c r="BJ35" s="804"/>
      <c r="BK35" s="804"/>
      <c r="BL35" s="804"/>
      <c r="BM35" s="804"/>
      <c r="BN35" s="804"/>
      <c r="BO35" s="804"/>
      <c r="BP35" s="804"/>
      <c r="BQ35" s="804"/>
      <c r="BR35" s="804"/>
      <c r="BS35" s="804"/>
      <c r="BT35" s="804"/>
      <c r="BU35" s="804"/>
      <c r="BV35" s="804"/>
      <c r="BW35" s="804"/>
      <c r="BX35" s="804"/>
      <c r="BY35" s="804"/>
      <c r="BZ35" s="804"/>
      <c r="CA35" s="804"/>
      <c r="CB35" s="804"/>
      <c r="CC35" s="804"/>
      <c r="CD35" s="804"/>
      <c r="CE35" s="224"/>
    </row>
    <row r="36" spans="1:83" ht="16.5" customHeight="1" x14ac:dyDescent="0.25">
      <c r="A36" s="358"/>
      <c r="C36" s="79"/>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7"/>
      <c r="AT36" s="804"/>
      <c r="AU36" s="804"/>
      <c r="AV36" s="804"/>
      <c r="AW36" s="804"/>
      <c r="AX36" s="804"/>
      <c r="AY36" s="804"/>
      <c r="AZ36" s="804"/>
      <c r="BA36" s="804"/>
      <c r="BB36" s="804"/>
      <c r="BC36" s="804"/>
      <c r="BD36" s="804"/>
      <c r="BE36" s="804"/>
      <c r="BF36" s="804"/>
      <c r="BG36" s="804"/>
      <c r="BH36" s="804"/>
      <c r="BI36" s="804"/>
      <c r="BJ36" s="804"/>
      <c r="BK36" s="804"/>
      <c r="BL36" s="804"/>
      <c r="BM36" s="804"/>
      <c r="BN36" s="804"/>
      <c r="BO36" s="804"/>
      <c r="BP36" s="804"/>
      <c r="BQ36" s="804"/>
      <c r="BR36" s="804"/>
      <c r="BS36" s="804"/>
      <c r="BT36" s="804"/>
      <c r="BU36" s="804"/>
      <c r="BV36" s="804"/>
      <c r="BW36" s="804"/>
      <c r="BX36" s="804"/>
      <c r="BY36" s="804"/>
      <c r="BZ36" s="804"/>
      <c r="CA36" s="804"/>
      <c r="CB36" s="804"/>
      <c r="CC36" s="804"/>
      <c r="CD36" s="804"/>
      <c r="CE36" s="224"/>
    </row>
    <row r="37" spans="1:83" ht="16.5" customHeight="1" x14ac:dyDescent="0.25">
      <c r="A37" s="358"/>
      <c r="C37" s="79"/>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7"/>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804"/>
      <c r="BR37" s="804"/>
      <c r="BS37" s="804"/>
      <c r="BT37" s="804"/>
      <c r="BU37" s="804"/>
      <c r="BV37" s="804"/>
      <c r="BW37" s="804"/>
      <c r="BX37" s="804"/>
      <c r="BY37" s="804"/>
      <c r="BZ37" s="804"/>
      <c r="CA37" s="804"/>
      <c r="CB37" s="804"/>
      <c r="CC37" s="804"/>
      <c r="CD37" s="804"/>
      <c r="CE37" s="224"/>
    </row>
    <row r="38" spans="1:83" ht="16.5" customHeight="1" x14ac:dyDescent="0.25">
      <c r="A38" s="358"/>
      <c r="C38" s="79"/>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7"/>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224"/>
    </row>
    <row r="39" spans="1:83" ht="16.5" customHeight="1" x14ac:dyDescent="0.25">
      <c r="A39" s="358"/>
      <c r="C39" s="79"/>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7"/>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804"/>
      <c r="BR39" s="804"/>
      <c r="BS39" s="804"/>
      <c r="BT39" s="804"/>
      <c r="BU39" s="804"/>
      <c r="BV39" s="804"/>
      <c r="BW39" s="804"/>
      <c r="BX39" s="804"/>
      <c r="BY39" s="804"/>
      <c r="BZ39" s="804"/>
      <c r="CA39" s="804"/>
      <c r="CB39" s="804"/>
      <c r="CC39" s="804"/>
      <c r="CD39" s="804"/>
      <c r="CE39" s="224"/>
    </row>
    <row r="40" spans="1:83" ht="16.5" customHeight="1" x14ac:dyDescent="0.25">
      <c r="A40" s="358"/>
      <c r="C40" s="79"/>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7"/>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4"/>
      <c r="CE40" s="224"/>
    </row>
    <row r="41" spans="1:83" ht="16.5" customHeight="1" x14ac:dyDescent="0.25">
      <c r="A41" s="358"/>
      <c r="C41" s="79"/>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7"/>
      <c r="AT41" s="804"/>
      <c r="AU41" s="804"/>
      <c r="AV41" s="804"/>
      <c r="AW41" s="804"/>
      <c r="AX41" s="804"/>
      <c r="AY41" s="804"/>
      <c r="AZ41" s="804"/>
      <c r="BA41" s="804"/>
      <c r="BB41" s="804"/>
      <c r="BC41" s="804"/>
      <c r="BD41" s="804"/>
      <c r="BE41" s="804"/>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4"/>
      <c r="CE41" s="224"/>
    </row>
    <row r="42" spans="1:83" ht="16.5" customHeight="1" x14ac:dyDescent="0.25">
      <c r="A42" s="358"/>
      <c r="C42" s="79"/>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7"/>
      <c r="AT42" s="804"/>
      <c r="AU42" s="804"/>
      <c r="AV42" s="804"/>
      <c r="AW42" s="804"/>
      <c r="AX42" s="804"/>
      <c r="AY42" s="804"/>
      <c r="AZ42" s="804"/>
      <c r="BA42" s="804"/>
      <c r="BB42" s="804"/>
      <c r="BC42" s="804"/>
      <c r="BD42" s="804"/>
      <c r="BE42" s="804"/>
      <c r="BF42" s="804"/>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224"/>
    </row>
    <row r="43" spans="1:83" ht="16.5" customHeight="1" x14ac:dyDescent="0.25">
      <c r="A43" s="358"/>
      <c r="C43" s="79"/>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7"/>
      <c r="AT43" s="804"/>
      <c r="AU43" s="804"/>
      <c r="AV43" s="804"/>
      <c r="AW43" s="804"/>
      <c r="AX43" s="804"/>
      <c r="AY43" s="804"/>
      <c r="AZ43" s="804"/>
      <c r="BA43" s="804"/>
      <c r="BB43" s="804"/>
      <c r="BC43" s="804"/>
      <c r="BD43" s="804"/>
      <c r="BE43" s="804"/>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224"/>
    </row>
    <row r="44" spans="1:83" ht="16.5" customHeight="1" x14ac:dyDescent="0.25">
      <c r="A44" s="358"/>
      <c r="C44" s="79"/>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7"/>
      <c r="AT44" s="804"/>
      <c r="AU44" s="804"/>
      <c r="AV44" s="804"/>
      <c r="AW44" s="804"/>
      <c r="AX44" s="804"/>
      <c r="AY44" s="804"/>
      <c r="AZ44" s="804"/>
      <c r="BA44" s="804"/>
      <c r="BB44" s="804"/>
      <c r="BC44" s="804"/>
      <c r="BD44" s="804"/>
      <c r="BE44" s="804"/>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224"/>
    </row>
    <row r="45" spans="1:83" ht="16.5" customHeight="1" x14ac:dyDescent="0.25">
      <c r="A45" s="358"/>
      <c r="C45" s="79"/>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7"/>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224"/>
    </row>
    <row r="46" spans="1:83" ht="16.5" customHeight="1" x14ac:dyDescent="0.25">
      <c r="A46" s="358"/>
      <c r="C46" s="79"/>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7"/>
      <c r="AT46" s="804"/>
      <c r="AU46" s="804"/>
      <c r="AV46" s="804"/>
      <c r="AW46" s="804"/>
      <c r="AX46" s="804"/>
      <c r="AY46" s="804"/>
      <c r="AZ46" s="804"/>
      <c r="BA46" s="804"/>
      <c r="BB46" s="804"/>
      <c r="BC46" s="804"/>
      <c r="BD46" s="804"/>
      <c r="BE46" s="804"/>
      <c r="BF46" s="804"/>
      <c r="BG46" s="804"/>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4"/>
      <c r="CE46" s="224"/>
    </row>
    <row r="47" spans="1:83" ht="16.5" customHeight="1" x14ac:dyDescent="0.25">
      <c r="A47" s="358"/>
      <c r="C47" s="80"/>
      <c r="D47" s="779"/>
      <c r="E47" s="779"/>
      <c r="F47" s="779"/>
      <c r="G47" s="779"/>
      <c r="H47" s="779"/>
      <c r="I47" s="779"/>
      <c r="J47" s="779"/>
      <c r="K47" s="779"/>
      <c r="L47" s="779"/>
      <c r="M47" s="779"/>
      <c r="N47" s="779"/>
      <c r="O47" s="779"/>
      <c r="P47" s="779"/>
      <c r="Q47" s="779"/>
      <c r="R47" s="779"/>
      <c r="S47" s="779"/>
      <c r="T47" s="779"/>
      <c r="U47" s="779"/>
      <c r="V47" s="779"/>
      <c r="W47" s="779"/>
      <c r="X47" s="779"/>
      <c r="Y47" s="779"/>
      <c r="Z47" s="779"/>
      <c r="AA47" s="779"/>
      <c r="AB47" s="779"/>
      <c r="AC47" s="779"/>
      <c r="AD47" s="779"/>
      <c r="AE47" s="779"/>
      <c r="AF47" s="779"/>
      <c r="AG47" s="779"/>
      <c r="AH47" s="779"/>
      <c r="AI47" s="779"/>
      <c r="AJ47" s="779"/>
      <c r="AK47" s="779"/>
      <c r="AL47" s="779"/>
      <c r="AM47" s="779"/>
      <c r="AN47" s="779"/>
      <c r="AO47" s="779"/>
      <c r="AP47" s="779"/>
      <c r="AQ47" s="779"/>
      <c r="AR47" s="779"/>
      <c r="AS47" s="77"/>
      <c r="AT47" s="804"/>
      <c r="AU47" s="804"/>
      <c r="AV47" s="804"/>
      <c r="AW47" s="804"/>
      <c r="AX47" s="804"/>
      <c r="AY47" s="804"/>
      <c r="AZ47" s="804"/>
      <c r="BA47" s="804"/>
      <c r="BB47" s="804"/>
      <c r="BC47" s="804"/>
      <c r="BD47" s="804"/>
      <c r="BE47" s="804"/>
      <c r="BF47" s="804"/>
      <c r="BG47" s="804"/>
      <c r="BH47" s="804"/>
      <c r="BI47" s="804"/>
      <c r="BJ47" s="804"/>
      <c r="BK47" s="804"/>
      <c r="BL47" s="804"/>
      <c r="BM47" s="804"/>
      <c r="BN47" s="804"/>
      <c r="BO47" s="804"/>
      <c r="BP47" s="804"/>
      <c r="BQ47" s="804"/>
      <c r="BR47" s="804"/>
      <c r="BS47" s="804"/>
      <c r="BT47" s="804"/>
      <c r="BU47" s="804"/>
      <c r="BV47" s="804"/>
      <c r="BW47" s="804"/>
      <c r="BX47" s="804"/>
      <c r="BY47" s="804"/>
      <c r="BZ47" s="804"/>
      <c r="CA47" s="804"/>
      <c r="CB47" s="804"/>
      <c r="CC47" s="804"/>
      <c r="CD47" s="804"/>
      <c r="CE47" s="224"/>
    </row>
    <row r="48" spans="1:83" x14ac:dyDescent="0.25">
      <c r="A48" s="358"/>
      <c r="C48" s="13"/>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c r="AT48" s="805"/>
      <c r="AU48" s="805"/>
      <c r="AV48" s="805"/>
      <c r="AW48" s="805"/>
      <c r="AX48" s="805"/>
      <c r="AY48" s="805"/>
      <c r="AZ48" s="805"/>
      <c r="BA48" s="805"/>
      <c r="BB48" s="805"/>
      <c r="BC48" s="805"/>
      <c r="BD48" s="805"/>
      <c r="BE48" s="805"/>
      <c r="BF48" s="805"/>
      <c r="BG48" s="805"/>
      <c r="BH48" s="805"/>
      <c r="BI48" s="805"/>
      <c r="BJ48" s="805"/>
      <c r="BK48" s="805"/>
      <c r="BL48" s="805"/>
      <c r="BM48" s="805"/>
      <c r="BN48" s="805"/>
      <c r="BO48" s="805"/>
      <c r="BP48" s="805"/>
      <c r="BQ48" s="805"/>
      <c r="BR48" s="805"/>
      <c r="BS48" s="805"/>
      <c r="BT48" s="805"/>
      <c r="BU48" s="805"/>
      <c r="BV48" s="805"/>
      <c r="BW48" s="805"/>
      <c r="BX48" s="805"/>
      <c r="BY48" s="805"/>
      <c r="BZ48" s="805"/>
      <c r="CA48" s="805"/>
      <c r="CB48" s="805"/>
      <c r="CC48" s="805"/>
      <c r="CD48" s="805"/>
      <c r="CE48" s="224"/>
    </row>
    <row r="49" spans="3:82" x14ac:dyDescent="0.25">
      <c r="C49" s="13"/>
      <c r="D49" s="13"/>
      <c r="AT49" s="241"/>
      <c r="AU49" s="228"/>
      <c r="AV49" s="228"/>
      <c r="AW49" s="228"/>
      <c r="AX49" s="316"/>
      <c r="AY49" s="262"/>
      <c r="AZ49" s="316"/>
      <c r="BA49" s="262"/>
      <c r="BB49" s="316"/>
      <c r="BC49" s="262"/>
      <c r="BD49" s="316"/>
      <c r="BE49" s="262"/>
      <c r="BF49" s="316"/>
      <c r="BG49" s="262"/>
      <c r="BH49" s="316"/>
      <c r="BI49" s="262"/>
      <c r="BJ49" s="316"/>
      <c r="BK49" s="262"/>
      <c r="BL49" s="316"/>
      <c r="BM49" s="262"/>
      <c r="BN49" s="316"/>
      <c r="BO49" s="262"/>
      <c r="BP49" s="316"/>
      <c r="BQ49" s="262"/>
      <c r="BR49" s="316"/>
      <c r="BS49" s="262"/>
      <c r="BT49" s="316"/>
      <c r="BU49" s="262"/>
      <c r="BV49" s="316"/>
      <c r="BW49" s="262"/>
      <c r="BX49" s="316"/>
      <c r="CC49" s="262"/>
      <c r="CD49" s="316"/>
    </row>
    <row r="50" spans="3:82" x14ac:dyDescent="0.25">
      <c r="AT50" s="228"/>
      <c r="AU50" s="228"/>
      <c r="AV50" s="228"/>
      <c r="AW50" s="228"/>
      <c r="AX50" s="316"/>
      <c r="AY50" s="262"/>
      <c r="AZ50" s="316"/>
      <c r="BA50" s="262"/>
      <c r="BB50" s="316"/>
      <c r="BC50" s="262"/>
      <c r="BD50" s="316"/>
      <c r="BE50" s="262"/>
      <c r="BF50" s="316"/>
      <c r="BG50" s="262"/>
      <c r="BH50" s="316"/>
      <c r="BI50" s="262"/>
      <c r="BJ50" s="316"/>
      <c r="BK50" s="262"/>
      <c r="BL50" s="316"/>
      <c r="BM50" s="262"/>
      <c r="BN50" s="316"/>
      <c r="BO50" s="262"/>
      <c r="BP50" s="316"/>
      <c r="BQ50" s="262"/>
      <c r="BR50" s="316"/>
      <c r="BS50" s="262"/>
      <c r="BT50" s="316"/>
      <c r="BU50" s="262"/>
      <c r="BV50" s="316"/>
      <c r="BW50" s="262"/>
      <c r="BX50" s="316"/>
      <c r="CC50" s="262"/>
      <c r="CD50" s="316"/>
    </row>
    <row r="51" spans="3:82" x14ac:dyDescent="0.25">
      <c r="AT51" s="228"/>
      <c r="AU51" s="228"/>
      <c r="AV51" s="228"/>
      <c r="AW51" s="228"/>
      <c r="AX51" s="316"/>
      <c r="AY51" s="262"/>
      <c r="AZ51" s="316"/>
      <c r="BA51" s="262"/>
      <c r="BB51" s="316"/>
      <c r="BC51" s="262"/>
      <c r="BD51" s="316"/>
      <c r="BE51" s="262"/>
      <c r="BF51" s="316"/>
      <c r="BG51" s="262"/>
      <c r="BH51" s="316"/>
      <c r="BI51" s="262"/>
      <c r="BJ51" s="316"/>
      <c r="BK51" s="262"/>
      <c r="BL51" s="316"/>
      <c r="BM51" s="262"/>
      <c r="BN51" s="316"/>
      <c r="BO51" s="262"/>
      <c r="BP51" s="316"/>
      <c r="BQ51" s="262"/>
      <c r="BR51" s="316"/>
      <c r="BS51" s="262"/>
      <c r="BT51" s="316"/>
      <c r="BU51" s="262"/>
      <c r="BV51" s="316"/>
      <c r="BW51" s="262"/>
      <c r="BX51" s="316"/>
      <c r="CC51" s="262"/>
      <c r="CD51" s="316"/>
    </row>
    <row r="52" spans="3:82" x14ac:dyDescent="0.25">
      <c r="AT52" s="228"/>
      <c r="AU52" s="228"/>
      <c r="AV52" s="228"/>
      <c r="AW52" s="228"/>
      <c r="AX52" s="316"/>
      <c r="AY52" s="262"/>
      <c r="AZ52" s="316"/>
      <c r="BA52" s="262"/>
      <c r="BB52" s="316"/>
      <c r="BC52" s="262"/>
      <c r="BD52" s="316"/>
      <c r="BE52" s="262"/>
      <c r="BF52" s="316"/>
      <c r="BG52" s="262"/>
      <c r="BH52" s="316"/>
      <c r="BI52" s="262"/>
      <c r="BJ52" s="316"/>
      <c r="BK52" s="262"/>
      <c r="BL52" s="316"/>
      <c r="BM52" s="262"/>
      <c r="BN52" s="316"/>
      <c r="BO52" s="262"/>
      <c r="BP52" s="316"/>
      <c r="BQ52" s="262"/>
      <c r="BR52" s="316"/>
      <c r="BS52" s="262"/>
      <c r="BT52" s="316"/>
      <c r="BU52" s="262"/>
      <c r="BV52" s="316"/>
      <c r="BW52" s="262"/>
      <c r="BX52" s="316"/>
      <c r="CC52" s="262"/>
      <c r="CD52" s="316"/>
    </row>
    <row r="53" spans="3:82" x14ac:dyDescent="0.25">
      <c r="AT53" s="228"/>
      <c r="AU53" s="228"/>
      <c r="AV53" s="228"/>
      <c r="AW53" s="228"/>
      <c r="AX53" s="316"/>
      <c r="AY53" s="262"/>
      <c r="AZ53" s="316"/>
      <c r="BA53" s="262"/>
      <c r="BB53" s="316"/>
      <c r="BC53" s="262"/>
      <c r="BD53" s="316"/>
      <c r="BE53" s="262"/>
      <c r="BF53" s="316"/>
      <c r="BG53" s="262"/>
      <c r="BH53" s="316"/>
      <c r="BI53" s="262"/>
      <c r="BJ53" s="316"/>
      <c r="BK53" s="262"/>
      <c r="BL53" s="316"/>
      <c r="BM53" s="262"/>
      <c r="BN53" s="316"/>
      <c r="BO53" s="262"/>
      <c r="BP53" s="316"/>
      <c r="BQ53" s="262"/>
      <c r="BR53" s="316"/>
      <c r="BS53" s="262"/>
      <c r="BT53" s="316"/>
      <c r="BU53" s="262"/>
      <c r="BV53" s="316"/>
      <c r="BW53" s="262"/>
      <c r="BX53" s="316"/>
      <c r="CC53" s="262"/>
      <c r="CD53" s="316"/>
    </row>
    <row r="54" spans="3:82" x14ac:dyDescent="0.25">
      <c r="AT54" s="228"/>
      <c r="AU54" s="228"/>
      <c r="AV54" s="228"/>
      <c r="AW54" s="228"/>
      <c r="AX54" s="316"/>
      <c r="AY54" s="262"/>
      <c r="AZ54" s="316"/>
      <c r="BA54" s="262"/>
      <c r="BB54" s="316"/>
      <c r="BC54" s="262"/>
      <c r="BD54" s="316"/>
      <c r="BE54" s="262"/>
      <c r="BF54" s="316"/>
      <c r="BG54" s="262"/>
      <c r="BH54" s="316"/>
      <c r="BI54" s="262"/>
      <c r="BJ54" s="316"/>
      <c r="BK54" s="262"/>
      <c r="BL54" s="316"/>
      <c r="BM54" s="262"/>
      <c r="BN54" s="316"/>
      <c r="BO54" s="262"/>
      <c r="BP54" s="316"/>
      <c r="BQ54" s="262"/>
      <c r="BR54" s="316"/>
      <c r="BS54" s="262"/>
      <c r="BT54" s="316"/>
      <c r="BU54" s="262"/>
      <c r="BV54" s="316"/>
      <c r="BW54" s="262"/>
      <c r="BX54" s="316"/>
      <c r="CC54" s="262"/>
      <c r="CD54" s="316"/>
    </row>
    <row r="55" spans="3:82" x14ac:dyDescent="0.25">
      <c r="AT55" s="228"/>
      <c r="AU55" s="228"/>
      <c r="AV55" s="228"/>
      <c r="AW55" s="228"/>
      <c r="AX55" s="316"/>
      <c r="AY55" s="262"/>
      <c r="AZ55" s="316"/>
      <c r="BA55" s="262"/>
      <c r="BB55" s="316"/>
      <c r="BC55" s="262"/>
      <c r="BD55" s="316"/>
      <c r="BE55" s="262"/>
      <c r="BF55" s="316"/>
      <c r="BG55" s="262"/>
      <c r="BH55" s="316"/>
      <c r="BI55" s="262"/>
      <c r="BJ55" s="316"/>
      <c r="BK55" s="262"/>
      <c r="BL55" s="316"/>
      <c r="BM55" s="262"/>
      <c r="BN55" s="316"/>
      <c r="BO55" s="262"/>
      <c r="BP55" s="316"/>
      <c r="BQ55" s="262"/>
      <c r="BR55" s="316"/>
      <c r="BS55" s="262"/>
      <c r="BT55" s="316"/>
      <c r="BU55" s="262"/>
      <c r="BV55" s="316"/>
      <c r="BW55" s="262"/>
      <c r="BX55" s="316"/>
      <c r="CC55" s="262"/>
      <c r="CD55" s="316"/>
    </row>
    <row r="56" spans="3:82" x14ac:dyDescent="0.25">
      <c r="AT56" s="228"/>
      <c r="AU56" s="228"/>
      <c r="AV56" s="228"/>
      <c r="AW56" s="228"/>
      <c r="AX56" s="316"/>
      <c r="AY56" s="262"/>
      <c r="AZ56" s="316"/>
      <c r="BA56" s="262"/>
      <c r="BB56" s="316"/>
      <c r="BC56" s="262"/>
      <c r="BD56" s="316"/>
      <c r="BE56" s="262"/>
      <c r="BF56" s="316"/>
      <c r="BG56" s="262"/>
      <c r="BH56" s="316"/>
      <c r="BI56" s="262"/>
      <c r="BJ56" s="316"/>
      <c r="BK56" s="262"/>
      <c r="BL56" s="316"/>
      <c r="BM56" s="262"/>
      <c r="BN56" s="316"/>
      <c r="BO56" s="262"/>
      <c r="BP56" s="316"/>
      <c r="BQ56" s="262"/>
      <c r="BR56" s="316"/>
      <c r="BS56" s="262"/>
      <c r="BT56" s="316"/>
      <c r="BU56" s="262"/>
      <c r="BV56" s="316"/>
      <c r="BW56" s="262"/>
      <c r="BX56" s="316"/>
      <c r="CC56" s="262"/>
      <c r="CD56" s="316"/>
    </row>
    <row r="57" spans="3:82" x14ac:dyDescent="0.25">
      <c r="AT57" s="228"/>
      <c r="AU57" s="228"/>
      <c r="AV57" s="228"/>
      <c r="AW57" s="228"/>
      <c r="AX57" s="316"/>
      <c r="AY57" s="262"/>
      <c r="AZ57" s="316"/>
      <c r="BA57" s="262"/>
      <c r="BB57" s="316"/>
      <c r="BC57" s="262"/>
      <c r="BD57" s="316"/>
      <c r="BE57" s="262"/>
      <c r="BF57" s="316"/>
      <c r="BG57" s="262"/>
      <c r="BH57" s="316"/>
      <c r="BI57" s="262"/>
      <c r="BJ57" s="316"/>
      <c r="BK57" s="262"/>
      <c r="BL57" s="316"/>
      <c r="BM57" s="262"/>
      <c r="BN57" s="316"/>
      <c r="BO57" s="262"/>
      <c r="BP57" s="316"/>
      <c r="BQ57" s="262"/>
      <c r="BR57" s="316"/>
      <c r="BS57" s="262"/>
      <c r="BT57" s="316"/>
      <c r="BU57" s="262"/>
      <c r="BV57" s="316"/>
      <c r="BW57" s="262"/>
      <c r="BX57" s="316"/>
      <c r="CC57" s="262"/>
      <c r="CD57" s="316"/>
    </row>
    <row r="58" spans="3:82" x14ac:dyDescent="0.25">
      <c r="AT58" s="228"/>
      <c r="AU58" s="228"/>
      <c r="AV58" s="228"/>
      <c r="AW58" s="228"/>
      <c r="AX58" s="316"/>
      <c r="AY58" s="262"/>
      <c r="AZ58" s="316"/>
      <c r="BA58" s="262"/>
      <c r="BB58" s="316"/>
      <c r="BC58" s="262"/>
      <c r="BD58" s="316"/>
      <c r="BE58" s="262"/>
      <c r="BF58" s="316"/>
      <c r="BG58" s="262"/>
      <c r="BH58" s="316"/>
      <c r="BI58" s="262"/>
      <c r="BJ58" s="316"/>
      <c r="BK58" s="262"/>
      <c r="BL58" s="316"/>
      <c r="BM58" s="262"/>
      <c r="BN58" s="316"/>
      <c r="BO58" s="262"/>
      <c r="BP58" s="316"/>
      <c r="BQ58" s="262"/>
      <c r="BR58" s="316"/>
      <c r="BS58" s="262"/>
      <c r="BT58" s="316"/>
      <c r="BU58" s="262"/>
      <c r="BV58" s="316"/>
      <c r="BW58" s="262"/>
      <c r="BX58" s="316"/>
      <c r="CC58" s="262"/>
      <c r="CD58" s="316"/>
    </row>
    <row r="59" spans="3:82" x14ac:dyDescent="0.25">
      <c r="AT59" s="228"/>
      <c r="AU59" s="228"/>
      <c r="AV59" s="228"/>
      <c r="AW59" s="228"/>
      <c r="AX59" s="316"/>
      <c r="AY59" s="262"/>
      <c r="AZ59" s="316"/>
      <c r="BA59" s="262"/>
      <c r="BB59" s="316"/>
      <c r="BC59" s="262"/>
      <c r="BD59" s="316"/>
      <c r="BE59" s="262"/>
      <c r="BF59" s="316"/>
      <c r="BG59" s="262"/>
      <c r="BH59" s="316"/>
      <c r="BI59" s="262"/>
      <c r="BJ59" s="316"/>
      <c r="BK59" s="262"/>
      <c r="BL59" s="316"/>
      <c r="BM59" s="262"/>
      <c r="BN59" s="316"/>
      <c r="BO59" s="262"/>
      <c r="BP59" s="316"/>
      <c r="BQ59" s="262"/>
      <c r="BR59" s="316"/>
      <c r="BS59" s="262"/>
      <c r="BT59" s="316"/>
      <c r="BU59" s="262"/>
      <c r="BV59" s="316"/>
      <c r="BW59" s="262"/>
      <c r="BX59" s="316"/>
      <c r="CC59" s="262"/>
      <c r="CD59" s="316"/>
    </row>
    <row r="60" spans="3:82" x14ac:dyDescent="0.25">
      <c r="AT60" s="228"/>
      <c r="AU60" s="228"/>
      <c r="AV60" s="228"/>
      <c r="AW60" s="228"/>
      <c r="AX60" s="316"/>
      <c r="AY60" s="262"/>
      <c r="AZ60" s="316"/>
      <c r="BA60" s="262"/>
      <c r="BB60" s="316"/>
      <c r="BC60" s="262"/>
      <c r="BD60" s="316"/>
      <c r="BE60" s="262"/>
      <c r="BF60" s="316"/>
      <c r="BG60" s="262"/>
      <c r="BH60" s="316"/>
      <c r="BI60" s="262"/>
      <c r="BJ60" s="316"/>
      <c r="BK60" s="262"/>
      <c r="BL60" s="316"/>
      <c r="BM60" s="262"/>
      <c r="BN60" s="316"/>
      <c r="BO60" s="262"/>
      <c r="BP60" s="316"/>
      <c r="BQ60" s="262"/>
      <c r="BR60" s="316"/>
      <c r="BS60" s="262"/>
      <c r="BT60" s="316"/>
      <c r="BU60" s="262"/>
      <c r="BV60" s="316"/>
      <c r="BW60" s="262"/>
      <c r="BX60" s="316"/>
      <c r="CC60" s="262"/>
      <c r="CD60" s="316"/>
    </row>
    <row r="61" spans="3:82" x14ac:dyDescent="0.25">
      <c r="AT61" s="228"/>
      <c r="AU61" s="228"/>
      <c r="AV61" s="228"/>
      <c r="AW61" s="228"/>
      <c r="AX61" s="316"/>
      <c r="AY61" s="262"/>
      <c r="AZ61" s="316"/>
      <c r="BA61" s="262"/>
      <c r="BB61" s="316"/>
      <c r="BC61" s="262"/>
      <c r="BD61" s="316"/>
      <c r="BE61" s="262"/>
      <c r="BF61" s="316"/>
      <c r="BG61" s="262"/>
      <c r="BH61" s="316"/>
      <c r="BI61" s="262"/>
      <c r="BJ61" s="316"/>
      <c r="BK61" s="262"/>
      <c r="BL61" s="316"/>
      <c r="BM61" s="262"/>
      <c r="BN61" s="316"/>
      <c r="BO61" s="262"/>
      <c r="BP61" s="316"/>
      <c r="BQ61" s="262"/>
      <c r="BR61" s="316"/>
      <c r="BS61" s="262"/>
      <c r="BT61" s="316"/>
      <c r="BU61" s="262"/>
      <c r="BV61" s="316"/>
      <c r="BW61" s="262"/>
      <c r="BX61" s="316"/>
      <c r="CC61" s="262"/>
      <c r="CD61" s="316"/>
    </row>
    <row r="62" spans="3:82" x14ac:dyDescent="0.25">
      <c r="AT62" s="228"/>
      <c r="AU62" s="228"/>
      <c r="AV62" s="228"/>
      <c r="AW62" s="228"/>
      <c r="AX62" s="316"/>
      <c r="AY62" s="262"/>
      <c r="AZ62" s="316"/>
      <c r="BA62" s="262"/>
      <c r="BB62" s="316"/>
      <c r="BC62" s="262"/>
      <c r="BD62" s="316"/>
      <c r="BE62" s="262"/>
      <c r="BF62" s="316"/>
      <c r="BG62" s="262"/>
      <c r="BH62" s="316"/>
      <c r="BI62" s="262"/>
      <c r="BJ62" s="316"/>
      <c r="BK62" s="262"/>
      <c r="BL62" s="316"/>
      <c r="BM62" s="262"/>
      <c r="BN62" s="316"/>
      <c r="BO62" s="262"/>
      <c r="BP62" s="316"/>
      <c r="BQ62" s="262"/>
      <c r="BR62" s="316"/>
      <c r="BS62" s="262"/>
      <c r="BT62" s="316"/>
      <c r="BU62" s="262"/>
      <c r="BV62" s="316"/>
      <c r="BW62" s="262"/>
      <c r="BX62" s="316"/>
      <c r="CC62" s="262"/>
      <c r="CD62" s="316"/>
    </row>
    <row r="63" spans="3:82" x14ac:dyDescent="0.25">
      <c r="AT63" s="228"/>
      <c r="AU63" s="228"/>
      <c r="AV63" s="228"/>
      <c r="AW63" s="228"/>
      <c r="AX63" s="316"/>
      <c r="AY63" s="262"/>
      <c r="AZ63" s="316"/>
      <c r="BA63" s="262"/>
      <c r="BB63" s="316"/>
      <c r="BC63" s="262"/>
      <c r="BD63" s="316"/>
      <c r="BE63" s="262"/>
      <c r="BF63" s="316"/>
      <c r="BG63" s="262"/>
      <c r="BH63" s="316"/>
      <c r="BI63" s="262"/>
      <c r="BJ63" s="316"/>
      <c r="BK63" s="262"/>
      <c r="BL63" s="316"/>
      <c r="BM63" s="262"/>
      <c r="BN63" s="316"/>
      <c r="BO63" s="262"/>
      <c r="BP63" s="316"/>
      <c r="BQ63" s="262"/>
      <c r="BR63" s="316"/>
      <c r="BS63" s="262"/>
      <c r="BT63" s="316"/>
      <c r="BU63" s="262"/>
      <c r="BV63" s="316"/>
      <c r="BW63" s="262"/>
      <c r="BX63" s="316"/>
      <c r="CC63" s="262"/>
      <c r="CD63" s="316"/>
    </row>
    <row r="64" spans="3:82" x14ac:dyDescent="0.25">
      <c r="AT64" s="228"/>
      <c r="AU64" s="228"/>
      <c r="AV64" s="228"/>
      <c r="AW64" s="228"/>
      <c r="AX64" s="316"/>
      <c r="AY64" s="262"/>
      <c r="AZ64" s="316"/>
      <c r="BA64" s="262"/>
      <c r="BB64" s="316"/>
      <c r="BC64" s="262"/>
      <c r="BD64" s="316"/>
      <c r="BE64" s="262"/>
      <c r="BF64" s="316"/>
      <c r="BG64" s="262"/>
      <c r="BH64" s="316"/>
      <c r="BI64" s="262"/>
      <c r="BJ64" s="316"/>
      <c r="BK64" s="262"/>
      <c r="BL64" s="316"/>
      <c r="BM64" s="262"/>
      <c r="BN64" s="316"/>
      <c r="BO64" s="262"/>
      <c r="BP64" s="316"/>
      <c r="BQ64" s="262"/>
      <c r="BR64" s="316"/>
      <c r="BS64" s="262"/>
      <c r="BT64" s="316"/>
      <c r="BU64" s="262"/>
      <c r="BV64" s="316"/>
      <c r="BW64" s="262"/>
      <c r="BX64" s="316"/>
      <c r="CC64" s="262"/>
      <c r="CD64" s="316"/>
    </row>
    <row r="65" spans="46:82" x14ac:dyDescent="0.25">
      <c r="AT65" s="228"/>
      <c r="AU65" s="228"/>
      <c r="AV65" s="228"/>
      <c r="AW65" s="228"/>
      <c r="AX65" s="316"/>
      <c r="AY65" s="262"/>
      <c r="AZ65" s="316"/>
      <c r="BA65" s="262"/>
      <c r="BB65" s="316"/>
      <c r="BC65" s="262"/>
      <c r="BD65" s="316"/>
      <c r="BE65" s="262"/>
      <c r="BF65" s="316"/>
      <c r="BG65" s="262"/>
      <c r="BH65" s="316"/>
      <c r="BI65" s="262"/>
      <c r="BJ65" s="316"/>
      <c r="BK65" s="262"/>
      <c r="BL65" s="316"/>
      <c r="BM65" s="262"/>
      <c r="BN65" s="316"/>
      <c r="BO65" s="262"/>
      <c r="BP65" s="316"/>
      <c r="BQ65" s="262"/>
      <c r="BR65" s="316"/>
      <c r="BS65" s="262"/>
      <c r="BT65" s="316"/>
      <c r="BU65" s="262"/>
      <c r="BV65" s="316"/>
      <c r="BW65" s="262"/>
      <c r="BX65" s="316"/>
      <c r="CC65" s="262"/>
      <c r="CD65" s="316"/>
    </row>
    <row r="66" spans="46:82" x14ac:dyDescent="0.25">
      <c r="AT66" s="228"/>
      <c r="AU66" s="228"/>
      <c r="AV66" s="228"/>
      <c r="AW66" s="228"/>
      <c r="AX66" s="316"/>
      <c r="AY66" s="262"/>
      <c r="AZ66" s="316"/>
      <c r="BA66" s="262"/>
      <c r="BB66" s="316"/>
      <c r="BC66" s="262"/>
      <c r="BD66" s="316"/>
      <c r="BE66" s="262"/>
      <c r="BF66" s="316"/>
      <c r="BG66" s="262"/>
      <c r="BH66" s="316"/>
      <c r="BI66" s="262"/>
      <c r="BJ66" s="316"/>
      <c r="BK66" s="262"/>
      <c r="BL66" s="316"/>
      <c r="BM66" s="262"/>
      <c r="BN66" s="316"/>
      <c r="BO66" s="262"/>
      <c r="BP66" s="316"/>
      <c r="BQ66" s="262"/>
      <c r="BR66" s="316"/>
      <c r="BS66" s="262"/>
      <c r="BT66" s="316"/>
      <c r="BU66" s="262"/>
      <c r="BV66" s="316"/>
      <c r="BW66" s="262"/>
      <c r="BX66" s="316"/>
      <c r="CC66" s="262"/>
      <c r="CD66" s="316"/>
    </row>
    <row r="67" spans="46:82" x14ac:dyDescent="0.25">
      <c r="AT67" s="228"/>
      <c r="AU67" s="228"/>
      <c r="AV67" s="228"/>
      <c r="AW67" s="228"/>
      <c r="AX67" s="316"/>
      <c r="AY67" s="262"/>
      <c r="AZ67" s="316"/>
      <c r="BA67" s="262"/>
      <c r="BB67" s="316"/>
      <c r="BC67" s="262"/>
      <c r="BD67" s="316"/>
      <c r="BE67" s="262"/>
      <c r="BF67" s="316"/>
      <c r="BG67" s="262"/>
      <c r="BH67" s="316"/>
      <c r="BI67" s="262"/>
      <c r="BJ67" s="316"/>
      <c r="BK67" s="262"/>
      <c r="BL67" s="316"/>
      <c r="BM67" s="262"/>
      <c r="BN67" s="316"/>
      <c r="BO67" s="262"/>
      <c r="BP67" s="316"/>
      <c r="BQ67" s="262"/>
      <c r="BR67" s="316"/>
      <c r="BS67" s="262"/>
      <c r="BT67" s="316"/>
      <c r="BU67" s="262"/>
      <c r="BV67" s="316"/>
      <c r="BW67" s="262"/>
      <c r="BX67" s="316"/>
      <c r="CC67" s="262"/>
      <c r="CD67" s="316"/>
    </row>
    <row r="68" spans="46:82" x14ac:dyDescent="0.25">
      <c r="AT68" s="228"/>
      <c r="AU68" s="228"/>
      <c r="AV68" s="228"/>
      <c r="AW68" s="228"/>
      <c r="AX68" s="316"/>
      <c r="AY68" s="262"/>
      <c r="AZ68" s="316"/>
      <c r="BA68" s="262"/>
      <c r="BB68" s="316"/>
      <c r="BC68" s="262"/>
      <c r="BD68" s="316"/>
      <c r="BE68" s="262"/>
      <c r="BF68" s="316"/>
      <c r="BG68" s="262"/>
      <c r="BH68" s="316"/>
      <c r="BI68" s="262"/>
      <c r="BJ68" s="316"/>
      <c r="BK68" s="262"/>
      <c r="BL68" s="316"/>
      <c r="BM68" s="262"/>
      <c r="BN68" s="316"/>
      <c r="BO68" s="262"/>
      <c r="BP68" s="316"/>
      <c r="BQ68" s="262"/>
      <c r="BR68" s="316"/>
      <c r="BS68" s="262"/>
      <c r="BT68" s="316"/>
      <c r="BU68" s="262"/>
      <c r="BV68" s="316"/>
      <c r="BW68" s="262"/>
      <c r="BX68" s="316"/>
      <c r="CC68" s="262"/>
      <c r="CD68" s="316"/>
    </row>
    <row r="69" spans="46:82" x14ac:dyDescent="0.25">
      <c r="AT69" s="228"/>
      <c r="AU69" s="228"/>
      <c r="AV69" s="228"/>
      <c r="AW69" s="228"/>
      <c r="AX69" s="316"/>
      <c r="AY69" s="262"/>
      <c r="AZ69" s="316"/>
      <c r="BA69" s="262"/>
      <c r="BB69" s="316"/>
      <c r="BC69" s="262"/>
      <c r="BD69" s="316"/>
      <c r="BE69" s="262"/>
      <c r="BF69" s="316"/>
      <c r="BG69" s="262"/>
      <c r="BH69" s="316"/>
      <c r="BI69" s="262"/>
      <c r="BJ69" s="316"/>
      <c r="BK69" s="262"/>
      <c r="BL69" s="316"/>
      <c r="BM69" s="262"/>
      <c r="BN69" s="316"/>
      <c r="BO69" s="262"/>
      <c r="BP69" s="316"/>
      <c r="BQ69" s="262"/>
      <c r="BR69" s="316"/>
      <c r="BS69" s="262"/>
      <c r="BT69" s="316"/>
      <c r="BU69" s="262"/>
      <c r="BV69" s="316"/>
      <c r="BW69" s="262"/>
      <c r="BX69" s="316"/>
      <c r="CC69" s="262"/>
      <c r="CD69" s="316"/>
    </row>
    <row r="70" spans="46:82" x14ac:dyDescent="0.25">
      <c r="AT70" s="228"/>
      <c r="AU70" s="228"/>
      <c r="AV70" s="228"/>
      <c r="AW70" s="228"/>
      <c r="AX70" s="316"/>
      <c r="AY70" s="262"/>
      <c r="AZ70" s="316"/>
      <c r="BA70" s="262"/>
      <c r="BB70" s="316"/>
      <c r="BC70" s="262"/>
      <c r="BD70" s="316"/>
      <c r="BE70" s="262"/>
      <c r="BF70" s="316"/>
      <c r="BG70" s="262"/>
      <c r="BH70" s="316"/>
      <c r="BI70" s="262"/>
      <c r="BJ70" s="316"/>
      <c r="BK70" s="262"/>
      <c r="BL70" s="316"/>
      <c r="BM70" s="262"/>
      <c r="BN70" s="316"/>
      <c r="BO70" s="262"/>
      <c r="BP70" s="316"/>
      <c r="BQ70" s="262"/>
      <c r="BR70" s="316"/>
      <c r="BS70" s="262"/>
      <c r="BT70" s="316"/>
      <c r="BU70" s="262"/>
      <c r="BV70" s="316"/>
      <c r="BW70" s="262"/>
      <c r="BX70" s="316"/>
      <c r="CC70" s="262"/>
      <c r="CD70" s="316"/>
    </row>
    <row r="71" spans="46:82" x14ac:dyDescent="0.25">
      <c r="AT71" s="228"/>
      <c r="AU71" s="228"/>
      <c r="AV71" s="228"/>
      <c r="AW71" s="228"/>
      <c r="AX71" s="316"/>
      <c r="AY71" s="262"/>
      <c r="AZ71" s="316"/>
      <c r="BA71" s="262"/>
      <c r="BB71" s="316"/>
      <c r="BC71" s="262"/>
      <c r="BD71" s="316"/>
      <c r="BE71" s="262"/>
      <c r="BF71" s="316"/>
      <c r="BG71" s="262"/>
      <c r="BH71" s="316"/>
      <c r="BI71" s="262"/>
      <c r="BJ71" s="316"/>
      <c r="BK71" s="262"/>
      <c r="BL71" s="316"/>
      <c r="BM71" s="262"/>
      <c r="BN71" s="316"/>
      <c r="BO71" s="262"/>
      <c r="BP71" s="316"/>
      <c r="BQ71" s="262"/>
      <c r="BR71" s="316"/>
      <c r="BS71" s="262"/>
      <c r="BT71" s="316"/>
      <c r="BU71" s="262"/>
      <c r="BV71" s="316"/>
      <c r="BW71" s="262"/>
      <c r="BX71" s="316"/>
      <c r="CC71" s="262"/>
      <c r="CD71" s="316"/>
    </row>
    <row r="72" spans="46:82" x14ac:dyDescent="0.25">
      <c r="AT72" s="228"/>
      <c r="AU72" s="228"/>
      <c r="AV72" s="228"/>
      <c r="AW72" s="228"/>
      <c r="AX72" s="316"/>
      <c r="AY72" s="262"/>
      <c r="AZ72" s="316"/>
      <c r="BA72" s="262"/>
      <c r="BB72" s="316"/>
      <c r="BC72" s="262"/>
      <c r="BD72" s="316"/>
      <c r="BE72" s="262"/>
      <c r="BF72" s="316"/>
      <c r="BG72" s="262"/>
      <c r="BH72" s="316"/>
      <c r="BI72" s="262"/>
      <c r="BJ72" s="316"/>
      <c r="BK72" s="262"/>
      <c r="BL72" s="316"/>
      <c r="BM72" s="262"/>
      <c r="BN72" s="316"/>
      <c r="BO72" s="262"/>
      <c r="BP72" s="316"/>
      <c r="BQ72" s="262"/>
      <c r="BR72" s="316"/>
      <c r="BS72" s="262"/>
      <c r="BT72" s="316"/>
      <c r="BU72" s="262"/>
      <c r="BV72" s="316"/>
      <c r="BW72" s="262"/>
      <c r="BX72" s="316"/>
      <c r="CC72" s="262"/>
      <c r="CD72" s="316"/>
    </row>
    <row r="73" spans="46:82" x14ac:dyDescent="0.25">
      <c r="AT73" s="228"/>
      <c r="AU73" s="228"/>
      <c r="AV73" s="228"/>
      <c r="AW73" s="228"/>
      <c r="AX73" s="316"/>
      <c r="AY73" s="262"/>
      <c r="AZ73" s="316"/>
      <c r="BA73" s="262"/>
      <c r="BB73" s="316"/>
      <c r="BC73" s="262"/>
      <c r="BD73" s="316"/>
      <c r="BE73" s="262"/>
      <c r="BF73" s="316"/>
      <c r="BG73" s="262"/>
      <c r="BH73" s="316"/>
      <c r="BI73" s="262"/>
      <c r="BJ73" s="316"/>
      <c r="BK73" s="262"/>
      <c r="BL73" s="316"/>
      <c r="BM73" s="262"/>
      <c r="BN73" s="316"/>
      <c r="BO73" s="262"/>
      <c r="BP73" s="316"/>
      <c r="BQ73" s="262"/>
      <c r="BR73" s="316"/>
      <c r="BS73" s="262"/>
      <c r="BT73" s="316"/>
      <c r="BU73" s="262"/>
      <c r="BV73" s="316"/>
      <c r="BW73" s="262"/>
      <c r="BX73" s="316"/>
      <c r="CC73" s="262"/>
      <c r="CD73" s="316"/>
    </row>
    <row r="74" spans="46:82" x14ac:dyDescent="0.25">
      <c r="AT74" s="228"/>
      <c r="AU74" s="228"/>
      <c r="AV74" s="228"/>
      <c r="AW74" s="228"/>
      <c r="AX74" s="316"/>
      <c r="AY74" s="262"/>
      <c r="AZ74" s="316"/>
      <c r="BA74" s="262"/>
      <c r="BB74" s="316"/>
      <c r="BC74" s="262"/>
      <c r="BD74" s="316"/>
      <c r="BE74" s="262"/>
      <c r="BF74" s="316"/>
      <c r="BG74" s="262"/>
      <c r="BH74" s="316"/>
      <c r="BI74" s="262"/>
      <c r="BJ74" s="316"/>
      <c r="BK74" s="262"/>
      <c r="BL74" s="316"/>
      <c r="BM74" s="262"/>
      <c r="BN74" s="316"/>
      <c r="BO74" s="262"/>
      <c r="BP74" s="316"/>
      <c r="BQ74" s="262"/>
      <c r="BR74" s="316"/>
      <c r="BS74" s="262"/>
      <c r="BT74" s="316"/>
      <c r="BU74" s="262"/>
      <c r="BV74" s="316"/>
      <c r="BW74" s="262"/>
      <c r="BX74" s="316"/>
      <c r="CC74" s="262"/>
      <c r="CD74" s="316"/>
    </row>
    <row r="75" spans="46:82" x14ac:dyDescent="0.25">
      <c r="AT75" s="228"/>
      <c r="AU75" s="228"/>
      <c r="AV75" s="228"/>
      <c r="AW75" s="228"/>
      <c r="AX75" s="316"/>
      <c r="AY75" s="262"/>
      <c r="AZ75" s="316"/>
      <c r="BA75" s="262"/>
      <c r="BB75" s="316"/>
      <c r="BC75" s="262"/>
      <c r="BD75" s="316"/>
      <c r="BE75" s="262"/>
      <c r="BF75" s="316"/>
      <c r="BG75" s="262"/>
      <c r="BH75" s="316"/>
      <c r="BI75" s="262"/>
      <c r="BJ75" s="316"/>
      <c r="BK75" s="262"/>
      <c r="BL75" s="316"/>
      <c r="BM75" s="262"/>
      <c r="BN75" s="316"/>
      <c r="BO75" s="262"/>
      <c r="BP75" s="316"/>
      <c r="BQ75" s="262"/>
      <c r="BR75" s="316"/>
      <c r="BS75" s="262"/>
      <c r="BT75" s="316"/>
      <c r="BU75" s="262"/>
      <c r="BV75" s="316"/>
      <c r="BW75" s="262"/>
      <c r="BX75" s="316"/>
      <c r="CC75" s="262"/>
      <c r="CD75" s="316"/>
    </row>
    <row r="76" spans="46:82" x14ac:dyDescent="0.25">
      <c r="AT76" s="228"/>
      <c r="AU76" s="228"/>
      <c r="AV76" s="228"/>
      <c r="AW76" s="228"/>
      <c r="AX76" s="316"/>
      <c r="AY76" s="262"/>
      <c r="AZ76" s="316"/>
      <c r="BA76" s="262"/>
      <c r="BB76" s="316"/>
      <c r="BC76" s="262"/>
      <c r="BD76" s="316"/>
      <c r="BE76" s="262"/>
      <c r="BF76" s="316"/>
      <c r="BG76" s="262"/>
      <c r="BH76" s="316"/>
      <c r="BI76" s="262"/>
      <c r="BJ76" s="316"/>
      <c r="BK76" s="262"/>
      <c r="BL76" s="316"/>
      <c r="BM76" s="262"/>
      <c r="BN76" s="316"/>
      <c r="BO76" s="262"/>
      <c r="BP76" s="316"/>
      <c r="BQ76" s="262"/>
      <c r="BR76" s="316"/>
      <c r="BS76" s="262"/>
      <c r="BT76" s="316"/>
      <c r="BU76" s="262"/>
      <c r="BV76" s="316"/>
      <c r="BW76" s="262"/>
      <c r="BX76" s="316"/>
      <c r="CC76" s="262"/>
      <c r="CD76" s="316"/>
    </row>
    <row r="77" spans="46:82" x14ac:dyDescent="0.25">
      <c r="AT77" s="228"/>
      <c r="AU77" s="228"/>
      <c r="AV77" s="228"/>
      <c r="AW77" s="228"/>
      <c r="AX77" s="316"/>
      <c r="AY77" s="262"/>
      <c r="AZ77" s="316"/>
      <c r="BA77" s="262"/>
      <c r="BB77" s="316"/>
      <c r="BC77" s="262"/>
      <c r="BD77" s="316"/>
      <c r="BE77" s="262"/>
      <c r="BF77" s="316"/>
      <c r="BG77" s="262"/>
      <c r="BH77" s="316"/>
      <c r="BI77" s="262"/>
      <c r="BJ77" s="316"/>
      <c r="BK77" s="262"/>
      <c r="BL77" s="316"/>
      <c r="BM77" s="262"/>
      <c r="BN77" s="316"/>
      <c r="BO77" s="262"/>
      <c r="BP77" s="316"/>
      <c r="BQ77" s="262"/>
      <c r="BR77" s="316"/>
      <c r="BS77" s="262"/>
      <c r="BT77" s="316"/>
      <c r="BU77" s="262"/>
      <c r="BV77" s="316"/>
      <c r="BW77" s="262"/>
      <c r="BX77" s="316"/>
      <c r="CC77" s="262"/>
      <c r="CD77" s="316"/>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C1:E1"/>
    <mergeCell ref="D20:AQ20"/>
    <mergeCell ref="AT45:CD45"/>
    <mergeCell ref="AT46:CD46"/>
    <mergeCell ref="AT37:CD37"/>
    <mergeCell ref="AT38:CD38"/>
    <mergeCell ref="AT39:CD39"/>
    <mergeCell ref="AT40:CD40"/>
    <mergeCell ref="AT33:CD33"/>
    <mergeCell ref="AT34:CD34"/>
    <mergeCell ref="AT36:CD36"/>
    <mergeCell ref="AT30:CD30"/>
    <mergeCell ref="AT31:CD31"/>
    <mergeCell ref="AT32:CD32"/>
    <mergeCell ref="D46:AR46"/>
    <mergeCell ref="D35:AR35"/>
    <mergeCell ref="AT48:CD48"/>
    <mergeCell ref="AT41:CD41"/>
    <mergeCell ref="AT42:CD42"/>
    <mergeCell ref="AT43:CD43"/>
    <mergeCell ref="AT44:CD44"/>
    <mergeCell ref="AT35:CD35"/>
    <mergeCell ref="D47:AR47"/>
    <mergeCell ref="D45:AR45"/>
    <mergeCell ref="D38:AR38"/>
    <mergeCell ref="D39:AR39"/>
    <mergeCell ref="D40:AR40"/>
    <mergeCell ref="D41:AR41"/>
    <mergeCell ref="AT47:CD47"/>
    <mergeCell ref="D48:AR48"/>
    <mergeCell ref="D27:AR27"/>
    <mergeCell ref="D28:AR28"/>
    <mergeCell ref="D29:AR29"/>
    <mergeCell ref="D30:AR30"/>
    <mergeCell ref="D42:AR42"/>
    <mergeCell ref="D43:AR43"/>
    <mergeCell ref="D44:AR44"/>
    <mergeCell ref="D37:AR37"/>
    <mergeCell ref="D31:AR31"/>
    <mergeCell ref="D36:AR36"/>
    <mergeCell ref="D32:AR32"/>
    <mergeCell ref="D33:AR33"/>
    <mergeCell ref="D34:AR34"/>
    <mergeCell ref="BQ4:BR4"/>
    <mergeCell ref="D19:AQ19"/>
    <mergeCell ref="D26:AR26"/>
    <mergeCell ref="D21:AQ21"/>
    <mergeCell ref="D25:AR25"/>
    <mergeCell ref="C4:AQ4"/>
  </mergeCells>
  <phoneticPr fontId="18" type="noConversion"/>
  <conditionalFormatting sqref="F15 H15 J15 L15 N15 P15 R15 T15 V15 X15 Z15 AB15 AD15 AL15 AN15 AP15">
    <cfRule type="cellIs" dxfId="48" priority="7" stopIfTrue="1" operator="lessThan">
      <formula>F16</formula>
    </cfRule>
  </conditionalFormatting>
  <conditionalFormatting sqref="G14 I14 K14 M14 O14 Q14 S14 U14 W14 Y14 AA14 AC14 AE14 AM14 AO14 AQ14">
    <cfRule type="cellIs" dxfId="47" priority="9" stopIfTrue="1" operator="lessThan">
      <formula>G6+G5+G12+G12</formula>
    </cfRule>
    <cfRule type="cellIs" dxfId="46" priority="10" stopIfTrue="1" operator="lessThan">
      <formula>#REF!</formula>
    </cfRule>
  </conditionalFormatting>
  <conditionalFormatting sqref="CG21 CE21 CC21 CA21 BY21 BW21 BU21 BS21 BQ21 BO21 BM21 BK21 BI21 BG21 BE21 BC21 BA21 AY21 AW21">
    <cfRule type="cellIs" dxfId="45" priority="11" stopIfTrue="1" operator="equal">
      <formula>"&lt;&gt;"</formula>
    </cfRule>
  </conditionalFormatting>
  <conditionalFormatting sqref="F17 H17 J17 L17 N17 P17 R17 T17 V17 X17 Z17 AB17 AD17 AL17 AN17 AP17">
    <cfRule type="cellIs" dxfId="44" priority="12" stopIfTrue="1" operator="lessThan">
      <formula>F9+F10+F11+F12+F13+F14+F15-0.1</formula>
    </cfRule>
  </conditionalFormatting>
  <conditionalFormatting sqref="AF15 AH15 AJ15">
    <cfRule type="cellIs" dxfId="43" priority="3" stopIfTrue="1" operator="lessThan">
      <formula>AF16</formula>
    </cfRule>
  </conditionalFormatting>
  <conditionalFormatting sqref="AG14 AI14 AK14">
    <cfRule type="cellIs" dxfId="42" priority="4" stopIfTrue="1" operator="lessThan">
      <formula>AG6+AG5+AG12+AG12</formula>
    </cfRule>
    <cfRule type="cellIs" dxfId="41" priority="5" stopIfTrue="1" operator="lessThan">
      <formula>#REF!</formula>
    </cfRule>
  </conditionalFormatting>
  <conditionalFormatting sqref="AF17 AH17 AJ17">
    <cfRule type="cellIs" dxfId="40" priority="6" stopIfTrue="1" operator="lessThan">
      <formula>AF9+AF10+AF11+AF12+AF13+AF14+AF15-0.1</formula>
    </cfRule>
  </conditionalFormatting>
  <conditionalFormatting sqref="BC9:BC16 BE9:BE16 BG9:BG16 BI9:BI16 BK9:BK16 BM9:BM16 BO9:BO16 BQ9:BQ16 BS9:BS16 BU9:BU16 BW9:BW16 BY9:BY16 CA9:CA16 BA9:BA16 AY9:AY16 CC9:CC16 CE9:CE16 CG9:CG16">
    <cfRule type="cellIs" dxfId="39" priority="22" stopIfTrue="1" operator="equal">
      <formula>"&gt; 10%"</formula>
    </cfRule>
  </conditionalFormatting>
  <printOptions horizontalCentered="1"/>
  <pageMargins left="0.45972222222222225" right="0.57013888888888886" top="0.82" bottom="0.98402777777777772" header="0.51180555555555562" footer="0.5"/>
  <pageSetup paperSize="9" scale="85" firstPageNumber="0" orientation="landscape" horizontalDpi="300" verticalDpi="300" r:id="rId2"/>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V108"/>
  <sheetViews>
    <sheetView showGridLines="0" rightToLeft="1" topLeftCell="C1" zoomScale="85" zoomScaleNormal="85" workbookViewId="0">
      <selection activeCell="T9" sqref="T9"/>
    </sheetView>
  </sheetViews>
  <sheetFormatPr defaultColWidth="9.109375" defaultRowHeight="13.2" x14ac:dyDescent="0.25"/>
  <cols>
    <col min="1" max="1" width="5.88671875" style="358" hidden="1" customWidth="1"/>
    <col min="2" max="2" width="7.44140625" style="358" hidden="1" customWidth="1"/>
    <col min="3" max="3" width="10.6640625" style="13" customWidth="1"/>
    <col min="4" max="4" width="36.6640625" style="13" customWidth="1"/>
    <col min="5" max="5" width="8.5546875" style="13" customWidth="1"/>
    <col min="6" max="6" width="6.88671875" style="110" hidden="1" customWidth="1"/>
    <col min="7" max="7" width="1.6640625" style="668" hidden="1" customWidth="1"/>
    <col min="8" max="8" width="6.88671875" style="110" hidden="1" customWidth="1"/>
    <col min="9" max="9" width="1.6640625" style="668" hidden="1" customWidth="1"/>
    <col min="10" max="10" width="6.88671875" style="110" hidden="1" customWidth="1"/>
    <col min="11" max="11" width="1.6640625" style="668" hidden="1" customWidth="1"/>
    <col min="12" max="12" width="6.88671875" style="110" hidden="1" customWidth="1"/>
    <col min="13" max="13" width="1.6640625" style="668" hidden="1" customWidth="1"/>
    <col min="14" max="14" width="6.88671875" style="110" hidden="1" customWidth="1"/>
    <col min="15" max="15" width="1.6640625" style="668" hidden="1" customWidth="1"/>
    <col min="16" max="16" width="6.88671875" style="110" hidden="1" customWidth="1"/>
    <col min="17" max="17" width="1.6640625" style="668" hidden="1" customWidth="1"/>
    <col min="18" max="18" width="6.88671875" style="110" hidden="1" customWidth="1"/>
    <col min="19" max="19" width="1.6640625" style="668" hidden="1" customWidth="1"/>
    <col min="20" max="20" width="6.88671875" style="110" customWidth="1"/>
    <col min="21" max="21" width="1.6640625" style="668" customWidth="1"/>
    <col min="22" max="22" width="6.88671875" style="110" customWidth="1"/>
    <col min="23" max="23" width="1.6640625" style="668" customWidth="1"/>
    <col min="24" max="24" width="6.88671875" style="110" customWidth="1"/>
    <col min="25" max="25" width="1.6640625" style="668" customWidth="1"/>
    <col min="26" max="26" width="6.88671875" style="110" customWidth="1"/>
    <col min="27" max="27" width="1.6640625" style="668" customWidth="1"/>
    <col min="28" max="28" width="6.88671875" style="110" customWidth="1"/>
    <col min="29" max="29" width="1.6640625" style="668" customWidth="1"/>
    <col min="30" max="30" width="6.88671875" style="115" customWidth="1"/>
    <col min="31" max="31" width="1.6640625" style="668" customWidth="1"/>
    <col min="32" max="32" width="6.88671875" style="115" customWidth="1"/>
    <col min="33" max="33" width="1.6640625" style="668" customWidth="1"/>
    <col min="34" max="34" width="6.88671875" style="110" customWidth="1"/>
    <col min="35" max="35" width="1.6640625" style="668" customWidth="1"/>
    <col min="36" max="36" width="6.88671875" style="110" customWidth="1"/>
    <col min="37" max="37" width="1.6640625" style="668" customWidth="1"/>
    <col min="38" max="38" width="6.88671875" style="115" customWidth="1"/>
    <col min="39" max="39" width="1.6640625" style="668" customWidth="1"/>
    <col min="40" max="40" width="6.88671875" style="110" customWidth="1"/>
    <col min="41" max="41" width="1.6640625" style="668" customWidth="1"/>
    <col min="42" max="42" width="6.88671875" style="110" customWidth="1"/>
    <col min="43" max="43" width="1.6640625" style="668" customWidth="1"/>
    <col min="44" max="44" width="0.88671875" style="115" customWidth="1"/>
    <col min="45" max="45" width="4.44140625" style="13" customWidth="1"/>
    <col min="46" max="46" width="4.6640625" style="224" customWidth="1"/>
    <col min="47" max="47" width="35.109375" style="224" customWidth="1"/>
    <col min="48" max="48" width="7.6640625" style="224" customWidth="1"/>
    <col min="49" max="49" width="5.6640625" style="278" customWidth="1"/>
    <col min="50" max="50" width="1.6640625" style="279" customWidth="1"/>
    <col min="51" max="51" width="5.6640625" style="278" customWidth="1"/>
    <col min="52" max="52" width="1.6640625" style="279" customWidth="1"/>
    <col min="53" max="53" width="5.6640625" style="278" customWidth="1"/>
    <col min="54" max="54" width="1.6640625" style="279" customWidth="1"/>
    <col min="55" max="55" width="5.6640625" style="278" customWidth="1"/>
    <col min="56" max="56" width="1.6640625" style="279" customWidth="1"/>
    <col min="57" max="57" width="5.6640625" style="278" customWidth="1"/>
    <col min="58" max="58" width="1.6640625" style="279" customWidth="1"/>
    <col min="59" max="59" width="5.6640625" style="278" customWidth="1"/>
    <col min="60" max="60" width="1.6640625" style="279" customWidth="1"/>
    <col min="61" max="61" width="5.6640625" style="278" customWidth="1"/>
    <col min="62" max="62" width="1.6640625" style="279" customWidth="1"/>
    <col min="63" max="63" width="5.6640625" style="278" customWidth="1"/>
    <col min="64" max="64" width="1.6640625" style="279" customWidth="1"/>
    <col min="65" max="65" width="5.6640625" style="278" customWidth="1"/>
    <col min="66" max="66" width="1.6640625" style="279" customWidth="1"/>
    <col min="67" max="67" width="5.6640625" style="278" customWidth="1"/>
    <col min="68" max="68" width="1.6640625" style="279" customWidth="1"/>
    <col min="69" max="69" width="5.6640625" style="278" customWidth="1"/>
    <col min="70" max="70" width="1.6640625" style="279" customWidth="1"/>
    <col min="71" max="71" width="5.6640625" style="278" customWidth="1"/>
    <col min="72" max="72" width="1.6640625" style="279" customWidth="1"/>
    <col min="73" max="73" width="5.6640625" style="278" customWidth="1"/>
    <col min="74" max="74" width="1.6640625" style="279" customWidth="1"/>
    <col min="75" max="75" width="5.6640625" style="278" customWidth="1"/>
    <col min="76" max="76" width="1.6640625" style="279" customWidth="1"/>
    <col min="77" max="77" width="5.88671875" style="224" customWidth="1"/>
    <col min="78" max="78" width="1.6640625" style="224" customWidth="1"/>
    <col min="79" max="79" width="5.88671875" style="224" customWidth="1"/>
    <col min="80" max="80" width="1.6640625" style="224" customWidth="1"/>
    <col min="81" max="81" width="5.6640625" style="278" customWidth="1"/>
    <col min="82" max="82" width="1.6640625" style="279" customWidth="1"/>
    <col min="83" max="83" width="5.88671875" style="224" customWidth="1"/>
    <col min="84" max="84" width="1.6640625" style="224" customWidth="1"/>
    <col min="85" max="85" width="5.88671875" style="224" customWidth="1"/>
    <col min="86" max="86" width="1.6640625" style="224" customWidth="1"/>
    <col min="87" max="16384" width="9.109375" style="13"/>
  </cols>
  <sheetData>
    <row r="1" spans="1:97" ht="16.5" customHeight="1" x14ac:dyDescent="0.3">
      <c r="B1" s="358">
        <v>1</v>
      </c>
      <c r="C1" s="764" t="s">
        <v>279</v>
      </c>
      <c r="D1" s="764"/>
      <c r="E1" s="765"/>
      <c r="F1" s="446"/>
      <c r="G1" s="663"/>
      <c r="H1" s="124"/>
      <c r="I1" s="663"/>
      <c r="J1" s="124"/>
      <c r="K1" s="663"/>
      <c r="L1" s="124"/>
      <c r="M1" s="663"/>
      <c r="N1" s="124"/>
      <c r="O1" s="663"/>
      <c r="P1" s="124"/>
      <c r="Q1" s="663"/>
      <c r="R1" s="124"/>
      <c r="S1" s="663"/>
      <c r="T1" s="124"/>
      <c r="U1" s="663"/>
      <c r="V1" s="124"/>
      <c r="W1" s="663"/>
      <c r="X1" s="124"/>
      <c r="Y1" s="663"/>
      <c r="Z1" s="136"/>
      <c r="AA1" s="156"/>
      <c r="AB1" s="136"/>
      <c r="AC1" s="156"/>
      <c r="AD1" s="156"/>
      <c r="AE1" s="156"/>
      <c r="AF1" s="156"/>
      <c r="AG1" s="156"/>
      <c r="AH1" s="136"/>
      <c r="AI1" s="156"/>
      <c r="AJ1" s="136"/>
      <c r="AK1" s="156"/>
      <c r="AL1" s="156"/>
      <c r="AM1" s="156"/>
      <c r="AN1" s="136"/>
      <c r="AO1" s="156"/>
      <c r="AP1" s="136"/>
      <c r="AQ1" s="156"/>
      <c r="AR1" s="116"/>
      <c r="AS1" s="14"/>
      <c r="AT1" s="588" t="s">
        <v>91</v>
      </c>
      <c r="AU1" s="241"/>
      <c r="AV1" s="225"/>
      <c r="AW1" s="260"/>
      <c r="AX1" s="261"/>
      <c r="AY1" s="260"/>
      <c r="AZ1" s="261"/>
      <c r="BA1" s="260"/>
      <c r="BB1" s="261"/>
      <c r="BC1" s="260"/>
      <c r="BD1" s="261"/>
      <c r="BE1" s="260"/>
      <c r="BF1" s="261"/>
      <c r="BG1" s="260"/>
      <c r="BH1" s="261"/>
      <c r="BI1" s="260"/>
      <c r="BJ1" s="261"/>
      <c r="BK1" s="260"/>
      <c r="BL1" s="261"/>
      <c r="BM1" s="260"/>
      <c r="BN1" s="261"/>
      <c r="BO1" s="260"/>
      <c r="BP1" s="261"/>
      <c r="BQ1" s="260"/>
      <c r="BR1" s="261"/>
      <c r="BS1" s="260"/>
      <c r="BT1" s="261"/>
      <c r="BU1" s="260"/>
      <c r="BV1" s="262"/>
      <c r="BW1" s="260"/>
      <c r="BX1" s="262"/>
      <c r="BY1" s="241"/>
      <c r="BZ1" s="241"/>
      <c r="CA1" s="241"/>
      <c r="CB1" s="241"/>
      <c r="CC1" s="260"/>
      <c r="CD1" s="262"/>
      <c r="CE1" s="241"/>
      <c r="CF1" s="241"/>
      <c r="CG1" s="241"/>
      <c r="CH1" s="241"/>
      <c r="CI1" s="14"/>
      <c r="CJ1" s="14"/>
      <c r="CK1" s="14"/>
      <c r="CL1" s="14"/>
      <c r="CM1" s="14"/>
      <c r="CN1" s="14"/>
      <c r="CO1" s="14"/>
      <c r="CP1" s="14"/>
      <c r="CQ1" s="14"/>
      <c r="CR1" s="14"/>
      <c r="CS1" s="14"/>
    </row>
    <row r="2" spans="1:97" x14ac:dyDescent="0.25">
      <c r="C2" s="52"/>
      <c r="D2" s="52"/>
      <c r="E2" s="53"/>
      <c r="F2" s="447"/>
      <c r="G2" s="145"/>
      <c r="H2" s="125"/>
      <c r="I2" s="145"/>
      <c r="J2" s="125"/>
      <c r="K2" s="145"/>
      <c r="L2" s="125"/>
      <c r="M2" s="145"/>
      <c r="N2" s="125"/>
      <c r="O2" s="145"/>
      <c r="P2" s="125"/>
      <c r="Q2" s="145"/>
      <c r="R2" s="125"/>
      <c r="S2" s="145"/>
      <c r="T2" s="125"/>
      <c r="U2" s="145"/>
      <c r="V2" s="125"/>
      <c r="W2" s="145"/>
      <c r="X2" s="125"/>
      <c r="Y2" s="145"/>
      <c r="Z2" s="137"/>
      <c r="AA2" s="157"/>
      <c r="AB2" s="137"/>
      <c r="AC2" s="157"/>
      <c r="AD2" s="157"/>
      <c r="AE2" s="157"/>
      <c r="AF2" s="157"/>
      <c r="AG2" s="157"/>
      <c r="AH2" s="137"/>
      <c r="AI2" s="157"/>
      <c r="AJ2" s="137"/>
      <c r="AK2" s="157"/>
      <c r="AL2" s="157"/>
      <c r="AM2" s="157"/>
      <c r="AN2" s="137"/>
      <c r="AO2" s="157"/>
      <c r="AP2" s="137"/>
      <c r="AQ2" s="157"/>
      <c r="AR2" s="117"/>
      <c r="AS2" s="14"/>
      <c r="AT2" s="480" t="s">
        <v>92</v>
      </c>
      <c r="AU2" s="243"/>
      <c r="AV2" s="243"/>
      <c r="AW2" s="263"/>
      <c r="AX2" s="264"/>
      <c r="AY2" s="263"/>
      <c r="AZ2" s="264"/>
      <c r="BA2" s="263"/>
      <c r="BB2" s="264"/>
      <c r="BC2" s="263"/>
      <c r="BD2" s="264"/>
      <c r="BE2" s="263"/>
      <c r="BF2" s="264"/>
      <c r="BG2" s="263"/>
      <c r="BH2" s="264"/>
      <c r="BI2" s="263"/>
      <c r="BJ2" s="264"/>
      <c r="BK2" s="263"/>
      <c r="BL2" s="264"/>
      <c r="BM2" s="263"/>
      <c r="BN2" s="264"/>
      <c r="BO2" s="263"/>
      <c r="BP2" s="264"/>
      <c r="BQ2" s="263"/>
      <c r="BR2" s="264"/>
      <c r="BS2" s="263"/>
      <c r="BT2" s="264"/>
      <c r="BU2" s="263"/>
      <c r="BV2" s="264"/>
      <c r="BW2" s="263"/>
      <c r="BX2" s="264"/>
      <c r="BY2" s="241"/>
      <c r="BZ2" s="241"/>
      <c r="CA2" s="241"/>
      <c r="CB2" s="241"/>
      <c r="CC2" s="263"/>
      <c r="CD2" s="264"/>
      <c r="CE2" s="241"/>
      <c r="CF2" s="241"/>
      <c r="CG2" s="241"/>
      <c r="CH2" s="241"/>
      <c r="CI2" s="14"/>
      <c r="CJ2" s="14"/>
      <c r="CK2" s="14"/>
      <c r="CL2" s="14"/>
      <c r="CM2" s="14"/>
      <c r="CN2" s="14"/>
      <c r="CO2" s="14"/>
      <c r="CP2" s="14"/>
      <c r="CQ2" s="14"/>
      <c r="CR2" s="14"/>
      <c r="CS2" s="14"/>
    </row>
    <row r="3" spans="1:97" s="9" customFormat="1" ht="17.25" customHeight="1" x14ac:dyDescent="0.25">
      <c r="A3" s="358"/>
      <c r="B3" s="358">
        <v>422</v>
      </c>
      <c r="C3" s="583" t="s">
        <v>84</v>
      </c>
      <c r="D3" s="513" t="s">
        <v>361</v>
      </c>
      <c r="E3" s="514"/>
      <c r="F3" s="515"/>
      <c r="G3" s="516"/>
      <c r="H3" s="517"/>
      <c r="I3" s="516"/>
      <c r="J3" s="517"/>
      <c r="K3" s="516"/>
      <c r="L3" s="517"/>
      <c r="M3" s="516"/>
      <c r="N3" s="517"/>
      <c r="O3" s="516"/>
      <c r="P3" s="518"/>
      <c r="Q3" s="516"/>
      <c r="R3" s="518"/>
      <c r="S3" s="516"/>
      <c r="T3" s="518"/>
      <c r="U3" s="145"/>
      <c r="V3" s="584" t="s">
        <v>85</v>
      </c>
      <c r="W3" s="670"/>
      <c r="X3" s="520"/>
      <c r="Y3" s="519"/>
      <c r="Z3" s="521"/>
      <c r="AA3" s="519"/>
      <c r="AB3" s="520"/>
      <c r="AC3" s="519"/>
      <c r="AD3" s="520"/>
      <c r="AE3" s="519"/>
      <c r="AF3" s="520"/>
      <c r="AG3" s="519"/>
      <c r="AH3" s="522"/>
      <c r="AI3" s="671"/>
      <c r="AJ3" s="523"/>
      <c r="AK3" s="671"/>
      <c r="AL3" s="520"/>
      <c r="AM3" s="519"/>
      <c r="AN3" s="522"/>
      <c r="AO3" s="671"/>
      <c r="AP3" s="523"/>
      <c r="AQ3" s="671"/>
      <c r="AR3" s="208"/>
      <c r="AS3" s="173"/>
      <c r="AT3" s="481" t="s">
        <v>93</v>
      </c>
      <c r="AU3" s="245"/>
      <c r="AV3" s="246"/>
      <c r="AW3" s="247"/>
      <c r="AX3" s="370"/>
      <c r="AY3" s="370"/>
      <c r="AZ3" s="370"/>
      <c r="BA3" s="370"/>
      <c r="BB3" s="226"/>
      <c r="BC3" s="226"/>
      <c r="BD3" s="226"/>
      <c r="BE3" s="226"/>
      <c r="BF3" s="226"/>
      <c r="BG3" s="226"/>
      <c r="BH3" s="248"/>
      <c r="BI3" s="247"/>
      <c r="BJ3" s="247"/>
      <c r="BK3" s="247"/>
      <c r="BL3" s="247"/>
      <c r="BM3" s="247"/>
      <c r="BN3" s="247"/>
      <c r="BO3" s="248"/>
      <c r="BP3" s="248"/>
      <c r="BQ3" s="248"/>
      <c r="BR3" s="247"/>
      <c r="BS3" s="247"/>
      <c r="BT3" s="247"/>
      <c r="BU3" s="247"/>
      <c r="BV3" s="247"/>
      <c r="BW3" s="247"/>
      <c r="BX3" s="247"/>
      <c r="BY3" s="247"/>
      <c r="BZ3" s="245"/>
      <c r="CA3" s="245"/>
      <c r="CB3" s="245"/>
      <c r="CC3" s="247"/>
      <c r="CD3" s="247"/>
      <c r="CE3" s="247"/>
      <c r="CF3" s="245"/>
      <c r="CG3" s="245"/>
      <c r="CH3" s="245"/>
      <c r="CI3" s="106"/>
    </row>
    <row r="4" spans="1:97" s="9" customFormat="1" ht="3.75" customHeight="1" x14ac:dyDescent="0.25">
      <c r="A4" s="358"/>
      <c r="B4" s="358"/>
      <c r="C4" s="766"/>
      <c r="D4" s="766"/>
      <c r="E4" s="766"/>
      <c r="F4" s="767"/>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159"/>
      <c r="AS4" s="173"/>
      <c r="AT4" s="345"/>
      <c r="AU4" s="244"/>
      <c r="AV4" s="244"/>
      <c r="AW4" s="244"/>
      <c r="AX4" s="244"/>
      <c r="AY4" s="244"/>
      <c r="AZ4" s="244"/>
      <c r="BA4" s="265"/>
      <c r="BB4" s="266"/>
      <c r="BC4" s="265"/>
      <c r="BD4" s="266"/>
      <c r="BE4" s="265"/>
      <c r="BF4" s="266"/>
      <c r="BG4" s="265"/>
      <c r="BH4" s="266"/>
      <c r="BI4" s="265"/>
      <c r="BJ4" s="266"/>
      <c r="BK4" s="265"/>
      <c r="BL4" s="266"/>
      <c r="BM4" s="267"/>
      <c r="BN4" s="268"/>
      <c r="BO4" s="267"/>
      <c r="BP4" s="268"/>
      <c r="BQ4" s="799"/>
      <c r="BR4" s="799"/>
      <c r="BS4" s="267"/>
      <c r="BT4" s="268"/>
      <c r="BU4" s="267"/>
      <c r="BV4" s="268"/>
      <c r="BW4" s="267"/>
      <c r="BX4" s="268"/>
      <c r="BY4" s="245"/>
      <c r="BZ4" s="244"/>
      <c r="CA4" s="244"/>
      <c r="CB4" s="244"/>
      <c r="CC4" s="267"/>
      <c r="CD4" s="268"/>
      <c r="CE4" s="245"/>
      <c r="CF4" s="244"/>
      <c r="CG4" s="244"/>
      <c r="CH4" s="244"/>
    </row>
    <row r="5" spans="1:97" customFormat="1" ht="15" customHeight="1" x14ac:dyDescent="0.25">
      <c r="A5" s="407"/>
      <c r="B5" s="358">
        <v>1709</v>
      </c>
      <c r="C5" s="634" t="s">
        <v>152</v>
      </c>
      <c r="D5" s="699" t="s">
        <v>359</v>
      </c>
      <c r="E5" s="635"/>
      <c r="F5" s="635"/>
      <c r="G5" s="664"/>
      <c r="H5" s="53"/>
      <c r="I5" s="664"/>
      <c r="J5" s="53"/>
      <c r="K5" s="664"/>
      <c r="L5" s="53"/>
      <c r="M5" s="664"/>
      <c r="N5" s="53"/>
      <c r="O5" s="664"/>
      <c r="P5" s="53"/>
      <c r="Q5" s="664"/>
      <c r="R5" s="53"/>
      <c r="S5" s="664"/>
      <c r="T5" s="53"/>
      <c r="U5" s="664"/>
      <c r="V5" s="53"/>
      <c r="W5" s="664"/>
      <c r="X5" s="53"/>
      <c r="Y5" s="664"/>
      <c r="Z5" s="53"/>
      <c r="AA5" s="664"/>
      <c r="AB5" s="53"/>
      <c r="AC5" s="664"/>
      <c r="AD5" s="53"/>
      <c r="AE5" s="664"/>
      <c r="AF5" s="54"/>
      <c r="AG5" s="664"/>
      <c r="AH5" s="54"/>
      <c r="AI5" s="146"/>
      <c r="AJ5" s="126"/>
      <c r="AK5" s="146"/>
      <c r="AL5" s="54"/>
      <c r="AM5" s="664"/>
      <c r="AN5" s="54"/>
      <c r="AO5" s="146"/>
      <c r="AP5" s="126"/>
      <c r="AQ5" s="146"/>
      <c r="AR5" s="140"/>
      <c r="AS5" s="169"/>
      <c r="AT5" s="346"/>
      <c r="AU5" s="227"/>
      <c r="AV5" s="227"/>
      <c r="AW5" s="227"/>
      <c r="AX5" s="316"/>
      <c r="AY5" s="270"/>
      <c r="AZ5" s="316"/>
      <c r="BA5" s="270"/>
      <c r="BB5" s="316"/>
      <c r="BC5" s="270"/>
      <c r="BD5" s="316"/>
      <c r="BE5" s="270"/>
      <c r="BF5" s="316"/>
      <c r="BG5" s="270"/>
      <c r="BH5" s="316"/>
      <c r="BI5" s="270"/>
      <c r="BJ5" s="316"/>
      <c r="BK5" s="270"/>
      <c r="BL5" s="316"/>
      <c r="BM5" s="270"/>
      <c r="BN5" s="316"/>
      <c r="BO5" s="270"/>
      <c r="BP5" s="316"/>
      <c r="BQ5" s="270"/>
      <c r="BR5" s="316"/>
      <c r="BS5" s="270"/>
      <c r="BT5" s="316"/>
      <c r="BU5" s="270"/>
      <c r="BV5" s="316"/>
      <c r="BW5" s="270"/>
      <c r="BX5" s="316"/>
      <c r="BY5" s="245"/>
      <c r="BZ5" s="245"/>
      <c r="CA5" s="245"/>
      <c r="CB5" s="245"/>
      <c r="CC5" s="270"/>
      <c r="CD5" s="316"/>
      <c r="CE5" s="245"/>
      <c r="CF5" s="245"/>
      <c r="CG5" s="245"/>
      <c r="CH5" s="245"/>
      <c r="CI5" s="106"/>
      <c r="CJ5" s="85"/>
      <c r="CK5" s="85"/>
      <c r="CL5" s="85"/>
      <c r="CM5" s="85"/>
    </row>
    <row r="6" spans="1:97" ht="18.75" customHeight="1" x14ac:dyDescent="0.3">
      <c r="B6" s="358">
        <v>167</v>
      </c>
      <c r="C6" s="807" t="s">
        <v>153</v>
      </c>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155"/>
      <c r="AP6" s="135"/>
      <c r="AQ6" s="155"/>
      <c r="AR6" s="165"/>
      <c r="AS6" s="177"/>
      <c r="AT6" s="345"/>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14"/>
      <c r="CJ6" s="14"/>
      <c r="CK6" s="14"/>
      <c r="CL6" s="14"/>
      <c r="CM6" s="14"/>
      <c r="CN6" s="14"/>
      <c r="CO6" s="14"/>
      <c r="CP6" s="14"/>
      <c r="CQ6" s="14"/>
      <c r="CR6" s="14"/>
      <c r="CS6" s="14"/>
    </row>
    <row r="7" spans="1:97" s="91" customFormat="1" ht="16.5" customHeight="1" x14ac:dyDescent="0.25">
      <c r="A7" s="410"/>
      <c r="B7" s="410"/>
      <c r="C7"/>
      <c r="D7"/>
      <c r="E7"/>
      <c r="F7" s="450"/>
      <c r="G7" s="148"/>
      <c r="H7" s="134"/>
      <c r="I7" s="148"/>
      <c r="J7" s="134"/>
      <c r="K7" s="148"/>
      <c r="L7" s="134"/>
      <c r="M7" s="148"/>
      <c r="N7" s="134"/>
      <c r="O7" s="148"/>
      <c r="P7" s="134"/>
      <c r="Q7" s="148"/>
      <c r="R7" s="586" t="s">
        <v>86</v>
      </c>
      <c r="S7" s="669"/>
      <c r="T7" s="694" t="s">
        <v>86</v>
      </c>
      <c r="U7" s="669"/>
      <c r="V7" s="203"/>
      <c r="W7" s="669"/>
      <c r="X7" s="203"/>
      <c r="Y7" s="669"/>
      <c r="Z7" s="204"/>
      <c r="AA7" s="669"/>
      <c r="AB7" s="133"/>
      <c r="AC7" s="669"/>
      <c r="AD7" s="203"/>
      <c r="AE7" s="669"/>
      <c r="AF7" s="206"/>
      <c r="AG7" s="669"/>
      <c r="AH7" s="207"/>
      <c r="AI7" s="672"/>
      <c r="AJ7" s="12"/>
      <c r="AK7" s="674" t="s">
        <v>353</v>
      </c>
      <c r="AL7" s="206"/>
      <c r="AM7" s="669"/>
      <c r="AN7" s="207"/>
      <c r="AO7" s="672"/>
      <c r="AP7" s="12"/>
      <c r="AQ7" s="696" t="s">
        <v>87</v>
      </c>
      <c r="AR7" s="121"/>
      <c r="AS7" s="178"/>
      <c r="AT7" s="485" t="s">
        <v>141</v>
      </c>
      <c r="AU7" s="485"/>
      <c r="AV7" s="329"/>
      <c r="AW7" s="330"/>
      <c r="AX7" s="331"/>
      <c r="AY7" s="330"/>
      <c r="AZ7" s="331"/>
      <c r="BA7" s="330"/>
      <c r="BB7" s="331"/>
      <c r="BC7" s="330"/>
      <c r="BD7" s="331"/>
      <c r="BE7" s="330"/>
      <c r="BF7" s="331"/>
      <c r="BG7" s="330"/>
      <c r="BH7" s="331"/>
      <c r="BI7" s="330"/>
      <c r="BJ7" s="331"/>
      <c r="BK7" s="332"/>
      <c r="BL7" s="333"/>
      <c r="BM7" s="334"/>
      <c r="BN7" s="333"/>
      <c r="BO7" s="332"/>
      <c r="BP7" s="333"/>
      <c r="BQ7" s="335"/>
      <c r="BR7" s="336"/>
      <c r="BS7" s="335"/>
      <c r="BT7" s="336"/>
      <c r="BU7" s="335"/>
      <c r="BV7" s="336"/>
      <c r="BW7" s="335"/>
      <c r="BX7" s="336"/>
      <c r="BY7" s="328"/>
      <c r="BZ7" s="328"/>
      <c r="CA7" s="328"/>
      <c r="CB7" s="328"/>
      <c r="CC7" s="335"/>
      <c r="CD7" s="336"/>
      <c r="CE7" s="328"/>
      <c r="CF7" s="328"/>
      <c r="CG7" s="328"/>
      <c r="CH7" s="328"/>
      <c r="CI7" s="178"/>
      <c r="CJ7" s="178"/>
      <c r="CK7" s="178"/>
      <c r="CL7" s="178"/>
      <c r="CM7" s="178"/>
      <c r="CN7" s="178"/>
      <c r="CO7" s="178"/>
      <c r="CP7" s="178"/>
      <c r="CQ7" s="178"/>
      <c r="CR7" s="178"/>
      <c r="CS7" s="178"/>
    </row>
    <row r="8" spans="1:97" s="83" customFormat="1" ht="31.5" customHeight="1" x14ac:dyDescent="0.2">
      <c r="A8" s="365"/>
      <c r="B8" s="411">
        <v>2</v>
      </c>
      <c r="C8" s="587" t="s">
        <v>88</v>
      </c>
      <c r="D8" s="587" t="s">
        <v>89</v>
      </c>
      <c r="E8" s="587" t="s">
        <v>90</v>
      </c>
      <c r="F8" s="112">
        <v>1990</v>
      </c>
      <c r="G8" s="665"/>
      <c r="H8" s="112">
        <v>1995</v>
      </c>
      <c r="I8" s="665"/>
      <c r="J8" s="112">
        <v>1996</v>
      </c>
      <c r="K8" s="665"/>
      <c r="L8" s="112">
        <v>1997</v>
      </c>
      <c r="M8" s="665"/>
      <c r="N8" s="112">
        <v>1998</v>
      </c>
      <c r="O8" s="665"/>
      <c r="P8" s="112">
        <v>1999</v>
      </c>
      <c r="Q8" s="665"/>
      <c r="R8" s="112">
        <v>2000</v>
      </c>
      <c r="S8" s="665"/>
      <c r="T8" s="112">
        <v>2001</v>
      </c>
      <c r="U8" s="665"/>
      <c r="V8" s="112">
        <v>2002</v>
      </c>
      <c r="W8" s="665"/>
      <c r="X8" s="112">
        <v>2003</v>
      </c>
      <c r="Y8" s="665"/>
      <c r="Z8" s="112">
        <v>2004</v>
      </c>
      <c r="AA8" s="665"/>
      <c r="AB8" s="112">
        <v>2005</v>
      </c>
      <c r="AC8" s="665"/>
      <c r="AD8" s="112">
        <v>2006</v>
      </c>
      <c r="AE8" s="665"/>
      <c r="AF8" s="112">
        <v>2007</v>
      </c>
      <c r="AG8" s="665"/>
      <c r="AH8" s="112">
        <v>2008</v>
      </c>
      <c r="AI8" s="665"/>
      <c r="AJ8" s="112">
        <v>2009</v>
      </c>
      <c r="AK8" s="665"/>
      <c r="AL8" s="112">
        <v>2010</v>
      </c>
      <c r="AM8" s="665"/>
      <c r="AN8" s="112">
        <v>2011</v>
      </c>
      <c r="AO8" s="665"/>
      <c r="AP8" s="112">
        <v>2012</v>
      </c>
      <c r="AQ8" s="665"/>
      <c r="AR8" s="170"/>
      <c r="AS8" s="218"/>
      <c r="AT8" s="61" t="s">
        <v>171</v>
      </c>
      <c r="AU8" s="61" t="s">
        <v>172</v>
      </c>
      <c r="AV8" s="61" t="s">
        <v>173</v>
      </c>
      <c r="AW8" s="112">
        <v>1990</v>
      </c>
      <c r="AX8" s="113"/>
      <c r="AY8" s="112">
        <v>1995</v>
      </c>
      <c r="AZ8" s="113"/>
      <c r="BA8" s="112">
        <v>1996</v>
      </c>
      <c r="BB8" s="113"/>
      <c r="BC8" s="112">
        <v>1997</v>
      </c>
      <c r="BD8" s="113"/>
      <c r="BE8" s="112">
        <v>1998</v>
      </c>
      <c r="BF8" s="113"/>
      <c r="BG8" s="112">
        <v>1999</v>
      </c>
      <c r="BH8" s="113"/>
      <c r="BI8" s="112">
        <v>2000</v>
      </c>
      <c r="BJ8" s="113"/>
      <c r="BK8" s="112">
        <v>2001</v>
      </c>
      <c r="BL8" s="113"/>
      <c r="BM8" s="112">
        <v>2002</v>
      </c>
      <c r="BN8" s="113"/>
      <c r="BO8" s="112">
        <v>2003</v>
      </c>
      <c r="BP8" s="113"/>
      <c r="BQ8" s="112">
        <v>2004</v>
      </c>
      <c r="BR8" s="113"/>
      <c r="BS8" s="112">
        <v>2005</v>
      </c>
      <c r="BT8" s="113"/>
      <c r="BU8" s="112">
        <v>2006</v>
      </c>
      <c r="BV8" s="113"/>
      <c r="BW8" s="112">
        <v>2007</v>
      </c>
      <c r="BX8" s="113"/>
      <c r="BY8" s="112">
        <v>2008</v>
      </c>
      <c r="BZ8" s="113"/>
      <c r="CA8" s="112">
        <v>2009</v>
      </c>
      <c r="CB8" s="113"/>
      <c r="CC8" s="112">
        <v>2010</v>
      </c>
      <c r="CD8" s="113"/>
      <c r="CE8" s="112">
        <v>2011</v>
      </c>
      <c r="CF8" s="113"/>
      <c r="CG8" s="112">
        <v>2012</v>
      </c>
      <c r="CH8" s="113"/>
      <c r="CI8" s="170"/>
      <c r="CJ8" s="171"/>
      <c r="CK8" s="171"/>
      <c r="CL8" s="171"/>
      <c r="CM8" s="171"/>
      <c r="CN8" s="171"/>
      <c r="CO8" s="171"/>
      <c r="CP8" s="171"/>
    </row>
    <row r="9" spans="1:97" s="83" customFormat="1" ht="18.75" customHeight="1" x14ac:dyDescent="0.2">
      <c r="A9" s="365"/>
      <c r="B9" s="412">
        <v>2819</v>
      </c>
      <c r="C9" s="636">
        <v>1</v>
      </c>
      <c r="D9" s="629" t="s">
        <v>154</v>
      </c>
      <c r="E9" s="698" t="s">
        <v>155</v>
      </c>
      <c r="F9" s="160"/>
      <c r="G9" s="161"/>
      <c r="H9" s="160"/>
      <c r="I9" s="161"/>
      <c r="J9" s="160"/>
      <c r="K9" s="161"/>
      <c r="L9" s="160"/>
      <c r="M9" s="161"/>
      <c r="N9" s="160"/>
      <c r="O9" s="161"/>
      <c r="P9" s="160"/>
      <c r="Q9" s="161"/>
      <c r="R9" s="160"/>
      <c r="S9" s="161"/>
      <c r="T9" s="160"/>
      <c r="U9" s="161"/>
      <c r="V9" s="160"/>
      <c r="W9" s="161"/>
      <c r="X9" s="160"/>
      <c r="Y9" s="161"/>
      <c r="Z9" s="160"/>
      <c r="AA9" s="161"/>
      <c r="AB9" s="160"/>
      <c r="AC9" s="161"/>
      <c r="AD9" s="160"/>
      <c r="AE9" s="161"/>
      <c r="AF9" s="160"/>
      <c r="AG9" s="161"/>
      <c r="AH9" s="160"/>
      <c r="AI9" s="161"/>
      <c r="AJ9" s="160"/>
      <c r="AK9" s="161"/>
      <c r="AL9" s="160"/>
      <c r="AM9" s="161"/>
      <c r="AN9" s="160"/>
      <c r="AO9" s="161"/>
      <c r="AP9" s="160">
        <v>668</v>
      </c>
      <c r="AQ9" s="161"/>
      <c r="AR9" s="167"/>
      <c r="AS9" s="108"/>
      <c r="AT9" s="249">
        <v>1</v>
      </c>
      <c r="AU9" s="443" t="s">
        <v>189</v>
      </c>
      <c r="AV9" s="249" t="s">
        <v>190</v>
      </c>
      <c r="AW9" s="337" t="s">
        <v>161</v>
      </c>
      <c r="AX9" s="318"/>
      <c r="AY9" s="258" t="str">
        <f>IF(OR(ISBLANK(F9),ISBLANK(H9)),"N/A",IF(ABS((H9-F9)/F9)&gt;1,"&gt; 100%","ok"))</f>
        <v>N/A</v>
      </c>
      <c r="AZ9" s="318"/>
      <c r="BA9" s="340" t="str">
        <f>IF(OR(ISBLANK(H9),ISBLANK(J9)),"N/A",IF(ABS((J9-H9)/J9)&gt;0.25,"&gt; 25%","ok"))</f>
        <v>N/A</v>
      </c>
      <c r="BB9" s="340"/>
      <c r="BC9" s="340" t="str">
        <f t="shared" ref="BC9:CA9" si="0">IF(OR(ISBLANK(J9),ISBLANK(L9)),"N/A",IF(ABS((L9-J9)/L9)&gt;0.25,"&gt; 25%","ok"))</f>
        <v>N/A</v>
      </c>
      <c r="BD9" s="340"/>
      <c r="BE9" s="340" t="str">
        <f t="shared" si="0"/>
        <v>N/A</v>
      </c>
      <c r="BF9" s="340"/>
      <c r="BG9" s="340" t="str">
        <f t="shared" si="0"/>
        <v>N/A</v>
      </c>
      <c r="BH9" s="340"/>
      <c r="BI9" s="340" t="str">
        <f t="shared" si="0"/>
        <v>N/A</v>
      </c>
      <c r="BJ9" s="340"/>
      <c r="BK9" s="340" t="str">
        <f t="shared" si="0"/>
        <v>N/A</v>
      </c>
      <c r="BL9" s="340"/>
      <c r="BM9" s="340" t="str">
        <f t="shared" si="0"/>
        <v>N/A</v>
      </c>
      <c r="BN9" s="340"/>
      <c r="BO9" s="340" t="str">
        <f t="shared" si="0"/>
        <v>N/A</v>
      </c>
      <c r="BP9" s="340"/>
      <c r="BQ9" s="340" t="str">
        <f t="shared" si="0"/>
        <v>N/A</v>
      </c>
      <c r="BR9" s="340"/>
      <c r="BS9" s="340" t="str">
        <f t="shared" si="0"/>
        <v>N/A</v>
      </c>
      <c r="BT9" s="340"/>
      <c r="BU9" s="340" t="str">
        <f t="shared" si="0"/>
        <v>N/A</v>
      </c>
      <c r="BV9" s="340"/>
      <c r="BW9" s="340" t="str">
        <f t="shared" si="0"/>
        <v>N/A</v>
      </c>
      <c r="BX9" s="340"/>
      <c r="BY9" s="340" t="str">
        <f t="shared" si="0"/>
        <v>N/A</v>
      </c>
      <c r="BZ9" s="340"/>
      <c r="CA9" s="340" t="str">
        <f t="shared" si="0"/>
        <v>N/A</v>
      </c>
      <c r="CB9" s="318"/>
      <c r="CC9" s="340" t="str">
        <f>IF(OR(ISBLANK(AJ9),ISBLANK(AL9)),"N/A",IF(ABS((AL9-AJ9)/AL9)&gt;0.25,"&gt; 25%","ok"))</f>
        <v>N/A</v>
      </c>
      <c r="CD9" s="340"/>
      <c r="CE9" s="340" t="str">
        <f>IF(OR(ISBLANK(AL9),ISBLANK(AN9)),"N/A",IF(ABS((AN9-AL9)/AN9)&gt;0.25,"&gt; 25%","ok"))</f>
        <v>N/A</v>
      </c>
      <c r="CF9" s="340"/>
      <c r="CG9" s="340" t="str">
        <f>IF(OR(ISBLANK(AN9),ISBLANK(AP9)),"N/A",IF(ABS((AP9-AN9)/AP9)&gt;0.25,"&gt; 25%","ok"))</f>
        <v>N/A</v>
      </c>
      <c r="CH9" s="318"/>
      <c r="CI9" s="167"/>
      <c r="CJ9" s="171"/>
      <c r="CK9" s="171"/>
      <c r="CL9" s="171"/>
      <c r="CM9" s="171"/>
      <c r="CN9" s="171"/>
      <c r="CO9" s="171"/>
      <c r="CP9" s="171"/>
    </row>
    <row r="10" spans="1:97" ht="21.75" customHeight="1" x14ac:dyDescent="0.25">
      <c r="B10" s="412">
        <v>2820</v>
      </c>
      <c r="C10" s="637">
        <v>2</v>
      </c>
      <c r="D10" s="629" t="s">
        <v>156</v>
      </c>
      <c r="E10" s="637" t="s">
        <v>179</v>
      </c>
      <c r="F10" s="162"/>
      <c r="G10" s="143"/>
      <c r="H10" s="162"/>
      <c r="I10" s="143"/>
      <c r="J10" s="162"/>
      <c r="K10" s="143"/>
      <c r="L10" s="162"/>
      <c r="M10" s="143"/>
      <c r="N10" s="162"/>
      <c r="O10" s="143"/>
      <c r="P10" s="162"/>
      <c r="Q10" s="143"/>
      <c r="R10" s="162"/>
      <c r="S10" s="143"/>
      <c r="T10" s="162"/>
      <c r="U10" s="143"/>
      <c r="V10" s="162"/>
      <c r="W10" s="143"/>
      <c r="X10" s="162"/>
      <c r="Y10" s="143"/>
      <c r="Z10" s="162"/>
      <c r="AA10" s="143"/>
      <c r="AB10" s="162"/>
      <c r="AC10" s="143"/>
      <c r="AD10" s="162"/>
      <c r="AE10" s="143"/>
      <c r="AF10" s="162"/>
      <c r="AG10" s="143"/>
      <c r="AH10" s="162"/>
      <c r="AI10" s="143"/>
      <c r="AJ10" s="162"/>
      <c r="AK10" s="143"/>
      <c r="AL10" s="162"/>
      <c r="AM10" s="143"/>
      <c r="AN10" s="162"/>
      <c r="AO10" s="143"/>
      <c r="AP10" s="162">
        <v>100</v>
      </c>
      <c r="AQ10" s="143"/>
      <c r="AR10" s="167"/>
      <c r="AS10" s="84"/>
      <c r="AT10" s="193">
        <v>2</v>
      </c>
      <c r="AU10" s="443" t="s">
        <v>191</v>
      </c>
      <c r="AV10" s="249" t="s">
        <v>179</v>
      </c>
      <c r="AW10" s="274" t="s">
        <v>161</v>
      </c>
      <c r="AX10" s="196"/>
      <c r="AY10" s="258" t="str">
        <f>IF(OR(ISBLANK(F10),ISBLANK(H10)),"N/A",IF(ABS((H10-F10)/F10)&gt;1,"&gt; 100%","ok"))</f>
        <v>N/A</v>
      </c>
      <c r="AZ10" s="196"/>
      <c r="BA10" s="295" t="str">
        <f>IF(OR(ISBLANK(H10),ISBLANK(J10)),"N/A",IF(ABS(J10-H10)&gt;25,"&gt; 25%","ok"))</f>
        <v>N/A</v>
      </c>
      <c r="BB10" s="295"/>
      <c r="BC10" s="295" t="str">
        <f t="shared" ref="BC10:CG10" si="1">IF(OR(ISBLANK(J10),ISBLANK(L10)),"N/A",IF(ABS(L10-J10)&gt;25,"&gt; 25%","ok"))</f>
        <v>N/A</v>
      </c>
      <c r="BD10" s="295"/>
      <c r="BE10" s="295" t="str">
        <f t="shared" si="1"/>
        <v>N/A</v>
      </c>
      <c r="BF10" s="295"/>
      <c r="BG10" s="295" t="str">
        <f t="shared" si="1"/>
        <v>N/A</v>
      </c>
      <c r="BH10" s="295"/>
      <c r="BI10" s="295" t="str">
        <f t="shared" si="1"/>
        <v>N/A</v>
      </c>
      <c r="BJ10" s="295"/>
      <c r="BK10" s="295" t="str">
        <f t="shared" si="1"/>
        <v>N/A</v>
      </c>
      <c r="BL10" s="295"/>
      <c r="BM10" s="295" t="str">
        <f t="shared" si="1"/>
        <v>N/A</v>
      </c>
      <c r="BN10" s="295"/>
      <c r="BO10" s="295" t="str">
        <f t="shared" si="1"/>
        <v>N/A</v>
      </c>
      <c r="BP10" s="295"/>
      <c r="BQ10" s="295" t="str">
        <f t="shared" si="1"/>
        <v>N/A</v>
      </c>
      <c r="BR10" s="295"/>
      <c r="BS10" s="295" t="str">
        <f t="shared" si="1"/>
        <v>N/A</v>
      </c>
      <c r="BT10" s="295"/>
      <c r="BU10" s="295" t="str">
        <f t="shared" si="1"/>
        <v>N/A</v>
      </c>
      <c r="BV10" s="295"/>
      <c r="BW10" s="295" t="str">
        <f t="shared" si="1"/>
        <v>N/A</v>
      </c>
      <c r="BX10" s="295"/>
      <c r="BY10" s="295" t="str">
        <f t="shared" si="1"/>
        <v>N/A</v>
      </c>
      <c r="BZ10" s="295"/>
      <c r="CA10" s="295" t="str">
        <f t="shared" si="1"/>
        <v>N/A</v>
      </c>
      <c r="CB10" s="295"/>
      <c r="CC10" s="295" t="str">
        <f t="shared" si="1"/>
        <v>N/A</v>
      </c>
      <c r="CD10" s="295"/>
      <c r="CE10" s="295" t="str">
        <f t="shared" si="1"/>
        <v>N/A</v>
      </c>
      <c r="CF10" s="295"/>
      <c r="CG10" s="295" t="str">
        <f t="shared" si="1"/>
        <v>N/A</v>
      </c>
      <c r="CH10" s="196"/>
      <c r="CI10" s="167"/>
      <c r="CJ10" s="14"/>
      <c r="CK10" s="14"/>
      <c r="CL10" s="14"/>
      <c r="CM10" s="14"/>
      <c r="CN10" s="14"/>
      <c r="CO10" s="14"/>
      <c r="CP10" s="14"/>
    </row>
    <row r="11" spans="1:97" ht="24" customHeight="1" x14ac:dyDescent="0.25">
      <c r="B11" s="412">
        <v>2822</v>
      </c>
      <c r="C11" s="637">
        <v>3</v>
      </c>
      <c r="D11" s="638" t="s">
        <v>157</v>
      </c>
      <c r="E11" s="600" t="s">
        <v>109</v>
      </c>
      <c r="F11" s="162"/>
      <c r="G11" s="143"/>
      <c r="H11" s="162"/>
      <c r="I11" s="143"/>
      <c r="J11" s="162"/>
      <c r="K11" s="143"/>
      <c r="L11" s="162"/>
      <c r="M11" s="143"/>
      <c r="N11" s="162"/>
      <c r="O11" s="143"/>
      <c r="P11" s="162"/>
      <c r="Q11" s="143"/>
      <c r="R11" s="162"/>
      <c r="S11" s="143"/>
      <c r="T11" s="162"/>
      <c r="U11" s="143"/>
      <c r="V11" s="162"/>
      <c r="W11" s="143"/>
      <c r="X11" s="162"/>
      <c r="Y11" s="143"/>
      <c r="Z11" s="162"/>
      <c r="AA11" s="143"/>
      <c r="AB11" s="162"/>
      <c r="AC11" s="143"/>
      <c r="AD11" s="162"/>
      <c r="AE11" s="143"/>
      <c r="AF11" s="162"/>
      <c r="AG11" s="143"/>
      <c r="AH11" s="162"/>
      <c r="AI11" s="143"/>
      <c r="AJ11" s="162"/>
      <c r="AK11" s="143"/>
      <c r="AL11" s="162"/>
      <c r="AM11" s="143"/>
      <c r="AN11" s="162"/>
      <c r="AO11" s="143"/>
      <c r="AP11" s="162"/>
      <c r="AQ11" s="143"/>
      <c r="AR11" s="167"/>
      <c r="AS11" s="84"/>
      <c r="AT11" s="193">
        <v>3</v>
      </c>
      <c r="AU11" s="250" t="s">
        <v>192</v>
      </c>
      <c r="AV11" s="249" t="s">
        <v>174</v>
      </c>
      <c r="AW11" s="274" t="s">
        <v>161</v>
      </c>
      <c r="AX11" s="196"/>
      <c r="AY11" s="258" t="str">
        <f t="shared" ref="AY11:AY20" si="2">IF(OR(ISBLANK(F11),ISBLANK(H11)),"N/A",IF(ABS((H11-F11)/F11)&gt;1,"&gt; 100%","ok"))</f>
        <v>N/A</v>
      </c>
      <c r="AZ11" s="196"/>
      <c r="BA11" s="295" t="str">
        <f>IF(OR(ISBLANK(H11),ISBLANK(J11)),"N/A",IF(ABS((J11-H11)/J11)&gt;0.25,"&gt; 25%","ok"))</f>
        <v>N/A</v>
      </c>
      <c r="BB11" s="295"/>
      <c r="BC11" s="295" t="str">
        <f t="shared" ref="BC11:CA20" si="3">IF(OR(ISBLANK(J11),ISBLANK(L11)),"N/A",IF(ABS((L11-J11)/L11)&gt;0.25,"&gt; 25%","ok"))</f>
        <v>N/A</v>
      </c>
      <c r="BD11" s="295"/>
      <c r="BE11" s="295" t="str">
        <f t="shared" si="3"/>
        <v>N/A</v>
      </c>
      <c r="BF11" s="295"/>
      <c r="BG11" s="295" t="str">
        <f t="shared" si="3"/>
        <v>N/A</v>
      </c>
      <c r="BH11" s="295"/>
      <c r="BI11" s="295" t="str">
        <f t="shared" si="3"/>
        <v>N/A</v>
      </c>
      <c r="BJ11" s="295"/>
      <c r="BK11" s="295" t="str">
        <f t="shared" si="3"/>
        <v>N/A</v>
      </c>
      <c r="BL11" s="295"/>
      <c r="BM11" s="295" t="str">
        <f t="shared" si="3"/>
        <v>N/A</v>
      </c>
      <c r="BN11" s="295"/>
      <c r="BO11" s="295" t="str">
        <f t="shared" si="3"/>
        <v>N/A</v>
      </c>
      <c r="BP11" s="295"/>
      <c r="BQ11" s="295" t="str">
        <f t="shared" si="3"/>
        <v>N/A</v>
      </c>
      <c r="BR11" s="295"/>
      <c r="BS11" s="295" t="str">
        <f t="shared" si="3"/>
        <v>N/A</v>
      </c>
      <c r="BT11" s="295"/>
      <c r="BU11" s="295" t="str">
        <f t="shared" si="3"/>
        <v>N/A</v>
      </c>
      <c r="BV11" s="295"/>
      <c r="BW11" s="295" t="str">
        <f t="shared" si="3"/>
        <v>N/A</v>
      </c>
      <c r="BX11" s="295"/>
      <c r="BY11" s="295" t="str">
        <f t="shared" si="3"/>
        <v>N/A</v>
      </c>
      <c r="BZ11" s="295"/>
      <c r="CA11" s="295" t="str">
        <f t="shared" si="3"/>
        <v>N/A</v>
      </c>
      <c r="CB11" s="196"/>
      <c r="CC11" s="295" t="str">
        <f t="shared" ref="CC11:CC20" si="4">IF(OR(ISBLANK(AJ11),ISBLANK(AL11)),"N/A",IF(ABS((AL11-AJ11)/AL11)&gt;0.25,"&gt; 25%","ok"))</f>
        <v>N/A</v>
      </c>
      <c r="CD11" s="295"/>
      <c r="CE11" s="295" t="str">
        <f t="shared" ref="CE11:CE20" si="5">IF(OR(ISBLANK(AL11),ISBLANK(AN11)),"N/A",IF(ABS((AN11-AL11)/AN11)&gt;0.25,"&gt; 25%","ok"))</f>
        <v>N/A</v>
      </c>
      <c r="CF11" s="295"/>
      <c r="CG11" s="295" t="str">
        <f t="shared" ref="CG11:CG20" si="6">IF(OR(ISBLANK(AN11),ISBLANK(AP11)),"N/A",IF(ABS((AP11-AN11)/AP11)&gt;0.25,"&gt; 25%","ok"))</f>
        <v>N/A</v>
      </c>
      <c r="CH11" s="196"/>
      <c r="CI11" s="167"/>
      <c r="CJ11" s="14"/>
      <c r="CK11" s="14"/>
      <c r="CL11" s="14"/>
      <c r="CM11" s="14"/>
      <c r="CN11" s="14"/>
      <c r="CO11" s="14"/>
      <c r="CP11" s="14"/>
    </row>
    <row r="12" spans="1:97" ht="24" customHeight="1" x14ac:dyDescent="0.25">
      <c r="B12" s="412">
        <v>2823</v>
      </c>
      <c r="C12" s="636">
        <v>4</v>
      </c>
      <c r="D12" s="638" t="s">
        <v>158</v>
      </c>
      <c r="E12" s="600" t="s">
        <v>109</v>
      </c>
      <c r="F12" s="162"/>
      <c r="G12" s="143"/>
      <c r="H12" s="162"/>
      <c r="I12" s="143"/>
      <c r="J12" s="162"/>
      <c r="K12" s="143"/>
      <c r="L12" s="162"/>
      <c r="M12" s="143"/>
      <c r="N12" s="162"/>
      <c r="O12" s="143"/>
      <c r="P12" s="162"/>
      <c r="Q12" s="143"/>
      <c r="R12" s="162"/>
      <c r="S12" s="143"/>
      <c r="T12" s="162"/>
      <c r="U12" s="143"/>
      <c r="V12" s="162"/>
      <c r="W12" s="143"/>
      <c r="X12" s="162"/>
      <c r="Y12" s="143"/>
      <c r="Z12" s="162"/>
      <c r="AA12" s="143"/>
      <c r="AB12" s="162"/>
      <c r="AC12" s="143"/>
      <c r="AD12" s="162"/>
      <c r="AE12" s="143"/>
      <c r="AF12" s="162"/>
      <c r="AG12" s="143"/>
      <c r="AH12" s="162"/>
      <c r="AI12" s="143"/>
      <c r="AJ12" s="162"/>
      <c r="AK12" s="143"/>
      <c r="AL12" s="162"/>
      <c r="AM12" s="143"/>
      <c r="AN12" s="162"/>
      <c r="AO12" s="143"/>
      <c r="AP12" s="162"/>
      <c r="AQ12" s="143"/>
      <c r="AR12" s="167"/>
      <c r="AS12" s="84"/>
      <c r="AT12" s="249">
        <v>4</v>
      </c>
      <c r="AU12" s="250" t="s">
        <v>193</v>
      </c>
      <c r="AV12" s="249" t="s">
        <v>174</v>
      </c>
      <c r="AW12" s="274" t="s">
        <v>161</v>
      </c>
      <c r="AX12" s="196"/>
      <c r="AY12" s="258" t="str">
        <f t="shared" si="2"/>
        <v>N/A</v>
      </c>
      <c r="AZ12" s="196"/>
      <c r="BA12" s="295" t="str">
        <f t="shared" ref="BA12:BA20" si="7">IF(OR(ISBLANK(H12),ISBLANK(J12)),"N/A",IF(ABS((J12-H12)/J12)&gt;0.25,"&gt; 25%","ok"))</f>
        <v>N/A</v>
      </c>
      <c r="BB12" s="295"/>
      <c r="BC12" s="295" t="str">
        <f t="shared" si="3"/>
        <v>N/A</v>
      </c>
      <c r="BD12" s="295"/>
      <c r="BE12" s="295" t="str">
        <f t="shared" si="3"/>
        <v>N/A</v>
      </c>
      <c r="BF12" s="295"/>
      <c r="BG12" s="295" t="str">
        <f t="shared" si="3"/>
        <v>N/A</v>
      </c>
      <c r="BH12" s="295"/>
      <c r="BI12" s="295" t="str">
        <f t="shared" si="3"/>
        <v>N/A</v>
      </c>
      <c r="BJ12" s="295"/>
      <c r="BK12" s="295" t="str">
        <f t="shared" si="3"/>
        <v>N/A</v>
      </c>
      <c r="BL12" s="295"/>
      <c r="BM12" s="295" t="str">
        <f t="shared" si="3"/>
        <v>N/A</v>
      </c>
      <c r="BN12" s="295"/>
      <c r="BO12" s="295" t="str">
        <f t="shared" si="3"/>
        <v>N/A</v>
      </c>
      <c r="BP12" s="295"/>
      <c r="BQ12" s="295" t="str">
        <f t="shared" si="3"/>
        <v>N/A</v>
      </c>
      <c r="BR12" s="295"/>
      <c r="BS12" s="295" t="str">
        <f t="shared" si="3"/>
        <v>N/A</v>
      </c>
      <c r="BT12" s="295"/>
      <c r="BU12" s="295" t="str">
        <f t="shared" si="3"/>
        <v>N/A</v>
      </c>
      <c r="BV12" s="295"/>
      <c r="BW12" s="295" t="str">
        <f t="shared" si="3"/>
        <v>N/A</v>
      </c>
      <c r="BX12" s="295"/>
      <c r="BY12" s="295" t="str">
        <f t="shared" si="3"/>
        <v>N/A</v>
      </c>
      <c r="BZ12" s="295"/>
      <c r="CA12" s="295" t="str">
        <f t="shared" si="3"/>
        <v>N/A</v>
      </c>
      <c r="CB12" s="196"/>
      <c r="CC12" s="295" t="str">
        <f t="shared" si="4"/>
        <v>N/A</v>
      </c>
      <c r="CD12" s="295"/>
      <c r="CE12" s="295" t="str">
        <f t="shared" si="5"/>
        <v>N/A</v>
      </c>
      <c r="CF12" s="295"/>
      <c r="CG12" s="295" t="str">
        <f t="shared" si="6"/>
        <v>N/A</v>
      </c>
      <c r="CH12" s="196"/>
      <c r="CI12" s="167"/>
      <c r="CJ12" s="14"/>
      <c r="CK12" s="14"/>
      <c r="CL12" s="14"/>
      <c r="CM12" s="14"/>
      <c r="CN12" s="14"/>
      <c r="CO12" s="14"/>
      <c r="CP12" s="14"/>
    </row>
    <row r="13" spans="1:97" ht="24" customHeight="1" x14ac:dyDescent="0.25">
      <c r="A13" s="358" t="s">
        <v>177</v>
      </c>
      <c r="B13" s="412">
        <v>2825</v>
      </c>
      <c r="C13" s="637">
        <v>5</v>
      </c>
      <c r="D13" s="639" t="s">
        <v>352</v>
      </c>
      <c r="E13" s="600" t="s">
        <v>109</v>
      </c>
      <c r="F13" s="189"/>
      <c r="G13" s="143"/>
      <c r="H13" s="189"/>
      <c r="I13" s="143"/>
      <c r="J13" s="189"/>
      <c r="K13" s="143"/>
      <c r="L13" s="189"/>
      <c r="M13" s="143"/>
      <c r="N13" s="189"/>
      <c r="O13" s="143"/>
      <c r="P13" s="189"/>
      <c r="Q13" s="143"/>
      <c r="R13" s="189"/>
      <c r="S13" s="143"/>
      <c r="T13" s="189"/>
      <c r="U13" s="143"/>
      <c r="V13" s="189"/>
      <c r="W13" s="143"/>
      <c r="X13" s="189"/>
      <c r="Y13" s="143"/>
      <c r="Z13" s="189"/>
      <c r="AA13" s="143"/>
      <c r="AB13" s="189"/>
      <c r="AC13" s="143"/>
      <c r="AD13" s="189"/>
      <c r="AE13" s="143"/>
      <c r="AF13" s="189"/>
      <c r="AG13" s="143"/>
      <c r="AH13" s="189"/>
      <c r="AI13" s="143"/>
      <c r="AJ13" s="189"/>
      <c r="AK13" s="143"/>
      <c r="AL13" s="189"/>
      <c r="AM13" s="143"/>
      <c r="AN13" s="189"/>
      <c r="AO13" s="143"/>
      <c r="AP13" s="189">
        <v>740</v>
      </c>
      <c r="AQ13" s="143" t="s">
        <v>362</v>
      </c>
      <c r="AR13" s="167"/>
      <c r="AS13" s="84"/>
      <c r="AT13" s="193">
        <v>5</v>
      </c>
      <c r="AU13" s="338" t="s">
        <v>214</v>
      </c>
      <c r="AV13" s="249" t="s">
        <v>174</v>
      </c>
      <c r="AW13" s="274" t="s">
        <v>161</v>
      </c>
      <c r="AX13" s="196"/>
      <c r="AY13" s="258" t="str">
        <f t="shared" si="2"/>
        <v>N/A</v>
      </c>
      <c r="AZ13" s="196"/>
      <c r="BA13" s="295" t="str">
        <f t="shared" si="7"/>
        <v>N/A</v>
      </c>
      <c r="BB13" s="295"/>
      <c r="BC13" s="295" t="str">
        <f t="shared" si="3"/>
        <v>N/A</v>
      </c>
      <c r="BD13" s="295"/>
      <c r="BE13" s="295" t="str">
        <f t="shared" si="3"/>
        <v>N/A</v>
      </c>
      <c r="BF13" s="295"/>
      <c r="BG13" s="295" t="str">
        <f t="shared" si="3"/>
        <v>N/A</v>
      </c>
      <c r="BH13" s="295"/>
      <c r="BI13" s="295" t="str">
        <f t="shared" si="3"/>
        <v>N/A</v>
      </c>
      <c r="BJ13" s="295"/>
      <c r="BK13" s="295" t="str">
        <f t="shared" si="3"/>
        <v>N/A</v>
      </c>
      <c r="BL13" s="295"/>
      <c r="BM13" s="295" t="str">
        <f t="shared" si="3"/>
        <v>N/A</v>
      </c>
      <c r="BN13" s="295"/>
      <c r="BO13" s="295" t="str">
        <f t="shared" si="3"/>
        <v>N/A</v>
      </c>
      <c r="BP13" s="295"/>
      <c r="BQ13" s="295" t="str">
        <f t="shared" si="3"/>
        <v>N/A</v>
      </c>
      <c r="BR13" s="295"/>
      <c r="BS13" s="295" t="str">
        <f t="shared" si="3"/>
        <v>N/A</v>
      </c>
      <c r="BT13" s="295"/>
      <c r="BU13" s="295" t="str">
        <f t="shared" si="3"/>
        <v>N/A</v>
      </c>
      <c r="BV13" s="295"/>
      <c r="BW13" s="295" t="str">
        <f t="shared" si="3"/>
        <v>N/A</v>
      </c>
      <c r="BX13" s="295"/>
      <c r="BY13" s="295" t="str">
        <f t="shared" si="3"/>
        <v>N/A</v>
      </c>
      <c r="BZ13" s="295"/>
      <c r="CA13" s="295" t="str">
        <f t="shared" si="3"/>
        <v>N/A</v>
      </c>
      <c r="CB13" s="196"/>
      <c r="CC13" s="295" t="str">
        <f t="shared" si="4"/>
        <v>N/A</v>
      </c>
      <c r="CD13" s="295"/>
      <c r="CE13" s="295" t="str">
        <f t="shared" si="5"/>
        <v>N/A</v>
      </c>
      <c r="CF13" s="295"/>
      <c r="CG13" s="295" t="str">
        <f t="shared" si="6"/>
        <v>N/A</v>
      </c>
      <c r="CH13" s="196"/>
      <c r="CI13" s="167"/>
      <c r="CJ13" s="14"/>
      <c r="CK13" s="14"/>
      <c r="CL13" s="14"/>
      <c r="CM13" s="14"/>
      <c r="CN13" s="14"/>
      <c r="CO13" s="14"/>
      <c r="CP13" s="14"/>
    </row>
    <row r="14" spans="1:97" s="1" customFormat="1" ht="22.5" customHeight="1" x14ac:dyDescent="0.25">
      <c r="A14" s="358"/>
      <c r="B14" s="369">
        <v>2876</v>
      </c>
      <c r="C14" s="640">
        <v>6</v>
      </c>
      <c r="D14" s="641" t="s">
        <v>132</v>
      </c>
      <c r="E14" s="600" t="s">
        <v>109</v>
      </c>
      <c r="F14" s="162"/>
      <c r="G14" s="143"/>
      <c r="H14" s="162"/>
      <c r="I14" s="143"/>
      <c r="J14" s="162"/>
      <c r="K14" s="143"/>
      <c r="L14" s="162"/>
      <c r="M14" s="143"/>
      <c r="N14" s="162"/>
      <c r="O14" s="143"/>
      <c r="P14" s="162"/>
      <c r="Q14" s="143"/>
      <c r="R14" s="162"/>
      <c r="S14" s="143"/>
      <c r="T14" s="162"/>
      <c r="U14" s="143"/>
      <c r="V14" s="162"/>
      <c r="W14" s="143"/>
      <c r="X14" s="162"/>
      <c r="Y14" s="143"/>
      <c r="Z14" s="162"/>
      <c r="AA14" s="143"/>
      <c r="AB14" s="162"/>
      <c r="AC14" s="143"/>
      <c r="AD14" s="162"/>
      <c r="AE14" s="143"/>
      <c r="AF14" s="162"/>
      <c r="AG14" s="143"/>
      <c r="AH14" s="162"/>
      <c r="AI14" s="143"/>
      <c r="AJ14" s="162"/>
      <c r="AK14" s="143"/>
      <c r="AL14" s="162"/>
      <c r="AM14" s="143"/>
      <c r="AN14" s="162"/>
      <c r="AO14" s="143"/>
      <c r="AP14" s="162">
        <v>29.6</v>
      </c>
      <c r="AQ14" s="143"/>
      <c r="AR14" s="167"/>
      <c r="AS14" s="84"/>
      <c r="AT14" s="249">
        <v>6</v>
      </c>
      <c r="AU14" s="250" t="s">
        <v>240</v>
      </c>
      <c r="AV14" s="249" t="s">
        <v>174</v>
      </c>
      <c r="AW14" s="274" t="s">
        <v>161</v>
      </c>
      <c r="AX14" s="196"/>
      <c r="AY14" s="258" t="str">
        <f t="shared" si="2"/>
        <v>N/A</v>
      </c>
      <c r="AZ14" s="196"/>
      <c r="BA14" s="295" t="str">
        <f t="shared" si="7"/>
        <v>N/A</v>
      </c>
      <c r="BB14" s="295"/>
      <c r="BC14" s="295" t="str">
        <f t="shared" si="3"/>
        <v>N/A</v>
      </c>
      <c r="BD14" s="295"/>
      <c r="BE14" s="295" t="str">
        <f t="shared" si="3"/>
        <v>N/A</v>
      </c>
      <c r="BF14" s="295"/>
      <c r="BG14" s="295" t="str">
        <f t="shared" si="3"/>
        <v>N/A</v>
      </c>
      <c r="BH14" s="295"/>
      <c r="BI14" s="295" t="str">
        <f t="shared" si="3"/>
        <v>N/A</v>
      </c>
      <c r="BJ14" s="295"/>
      <c r="BK14" s="295" t="str">
        <f t="shared" si="3"/>
        <v>N/A</v>
      </c>
      <c r="BL14" s="295"/>
      <c r="BM14" s="295" t="str">
        <f t="shared" si="3"/>
        <v>N/A</v>
      </c>
      <c r="BN14" s="295"/>
      <c r="BO14" s="295" t="str">
        <f t="shared" si="3"/>
        <v>N/A</v>
      </c>
      <c r="BP14" s="295"/>
      <c r="BQ14" s="295" t="str">
        <f t="shared" si="3"/>
        <v>N/A</v>
      </c>
      <c r="BR14" s="295"/>
      <c r="BS14" s="295" t="str">
        <f t="shared" si="3"/>
        <v>N/A</v>
      </c>
      <c r="BT14" s="295"/>
      <c r="BU14" s="295" t="str">
        <f t="shared" si="3"/>
        <v>N/A</v>
      </c>
      <c r="BV14" s="295"/>
      <c r="BW14" s="295" t="str">
        <f t="shared" si="3"/>
        <v>N/A</v>
      </c>
      <c r="BX14" s="295"/>
      <c r="BY14" s="295" t="str">
        <f t="shared" si="3"/>
        <v>N/A</v>
      </c>
      <c r="BZ14" s="295"/>
      <c r="CA14" s="295" t="str">
        <f t="shared" si="3"/>
        <v>N/A</v>
      </c>
      <c r="CB14" s="196"/>
      <c r="CC14" s="295" t="str">
        <f t="shared" si="4"/>
        <v>N/A</v>
      </c>
      <c r="CD14" s="295"/>
      <c r="CE14" s="295" t="str">
        <f t="shared" si="5"/>
        <v>N/A</v>
      </c>
      <c r="CF14" s="295"/>
      <c r="CG14" s="295" t="str">
        <f t="shared" si="6"/>
        <v>N/A</v>
      </c>
      <c r="CH14" s="196"/>
      <c r="CI14" s="167"/>
      <c r="CJ14" s="85"/>
      <c r="CK14" s="85"/>
      <c r="CL14" s="85"/>
      <c r="CM14" s="85"/>
      <c r="CN14" s="85"/>
      <c r="CO14" s="85"/>
      <c r="CP14" s="85"/>
    </row>
    <row r="15" spans="1:97" ht="18.75" customHeight="1" x14ac:dyDescent="0.25">
      <c r="B15" s="412">
        <v>2877</v>
      </c>
      <c r="C15" s="637">
        <v>7</v>
      </c>
      <c r="D15" s="619" t="s">
        <v>133</v>
      </c>
      <c r="E15" s="600" t="s">
        <v>109</v>
      </c>
      <c r="F15" s="162"/>
      <c r="G15" s="143"/>
      <c r="H15" s="162"/>
      <c r="I15" s="143"/>
      <c r="J15" s="162"/>
      <c r="K15" s="143"/>
      <c r="L15" s="162"/>
      <c r="M15" s="143"/>
      <c r="N15" s="162"/>
      <c r="O15" s="143"/>
      <c r="P15" s="162"/>
      <c r="Q15" s="143"/>
      <c r="R15" s="162"/>
      <c r="S15" s="143"/>
      <c r="T15" s="162"/>
      <c r="U15" s="143"/>
      <c r="V15" s="162"/>
      <c r="W15" s="143"/>
      <c r="X15" s="162"/>
      <c r="Y15" s="143"/>
      <c r="Z15" s="162"/>
      <c r="AA15" s="143"/>
      <c r="AB15" s="162"/>
      <c r="AC15" s="143"/>
      <c r="AD15" s="162"/>
      <c r="AE15" s="143"/>
      <c r="AF15" s="162"/>
      <c r="AG15" s="143"/>
      <c r="AH15" s="162"/>
      <c r="AI15" s="143"/>
      <c r="AJ15" s="162"/>
      <c r="AK15" s="143"/>
      <c r="AL15" s="162"/>
      <c r="AM15" s="143"/>
      <c r="AN15" s="162"/>
      <c r="AO15" s="143"/>
      <c r="AP15" s="162">
        <v>44.4</v>
      </c>
      <c r="AQ15" s="143"/>
      <c r="AR15" s="167"/>
      <c r="AS15" s="84"/>
      <c r="AT15" s="193">
        <v>7</v>
      </c>
      <c r="AU15" s="250" t="s">
        <v>200</v>
      </c>
      <c r="AV15" s="249" t="s">
        <v>174</v>
      </c>
      <c r="AW15" s="274" t="s">
        <v>161</v>
      </c>
      <c r="AX15" s="196"/>
      <c r="AY15" s="258" t="str">
        <f t="shared" si="2"/>
        <v>N/A</v>
      </c>
      <c r="AZ15" s="196"/>
      <c r="BA15" s="295" t="str">
        <f t="shared" si="7"/>
        <v>N/A</v>
      </c>
      <c r="BB15" s="295"/>
      <c r="BC15" s="295" t="str">
        <f t="shared" si="3"/>
        <v>N/A</v>
      </c>
      <c r="BD15" s="295"/>
      <c r="BE15" s="295" t="str">
        <f t="shared" si="3"/>
        <v>N/A</v>
      </c>
      <c r="BF15" s="295"/>
      <c r="BG15" s="295" t="str">
        <f t="shared" si="3"/>
        <v>N/A</v>
      </c>
      <c r="BH15" s="295"/>
      <c r="BI15" s="295" t="str">
        <f t="shared" si="3"/>
        <v>N/A</v>
      </c>
      <c r="BJ15" s="295"/>
      <c r="BK15" s="295" t="str">
        <f t="shared" si="3"/>
        <v>N/A</v>
      </c>
      <c r="BL15" s="295"/>
      <c r="BM15" s="295" t="str">
        <f t="shared" si="3"/>
        <v>N/A</v>
      </c>
      <c r="BN15" s="295"/>
      <c r="BO15" s="295" t="str">
        <f t="shared" si="3"/>
        <v>N/A</v>
      </c>
      <c r="BP15" s="295"/>
      <c r="BQ15" s="295" t="str">
        <f t="shared" si="3"/>
        <v>N/A</v>
      </c>
      <c r="BR15" s="295"/>
      <c r="BS15" s="295" t="str">
        <f t="shared" si="3"/>
        <v>N/A</v>
      </c>
      <c r="BT15" s="295"/>
      <c r="BU15" s="295" t="str">
        <f t="shared" si="3"/>
        <v>N/A</v>
      </c>
      <c r="BV15" s="295"/>
      <c r="BW15" s="295" t="str">
        <f t="shared" si="3"/>
        <v>N/A</v>
      </c>
      <c r="BX15" s="295"/>
      <c r="BY15" s="295" t="str">
        <f t="shared" si="3"/>
        <v>N/A</v>
      </c>
      <c r="BZ15" s="295"/>
      <c r="CA15" s="295" t="str">
        <f t="shared" si="3"/>
        <v>N/A</v>
      </c>
      <c r="CB15" s="196"/>
      <c r="CC15" s="295" t="str">
        <f t="shared" si="4"/>
        <v>N/A</v>
      </c>
      <c r="CD15" s="295"/>
      <c r="CE15" s="295" t="str">
        <f t="shared" si="5"/>
        <v>N/A</v>
      </c>
      <c r="CF15" s="295"/>
      <c r="CG15" s="295" t="str">
        <f t="shared" si="6"/>
        <v>N/A</v>
      </c>
      <c r="CH15" s="196"/>
      <c r="CI15" s="167"/>
      <c r="CJ15" s="14"/>
      <c r="CK15" s="14"/>
      <c r="CL15" s="14"/>
      <c r="CM15" s="14"/>
      <c r="CN15" s="14"/>
      <c r="CO15" s="14"/>
      <c r="CP15" s="14"/>
    </row>
    <row r="16" spans="1:97" ht="18.75" customHeight="1" x14ac:dyDescent="0.25">
      <c r="A16" s="358" t="s">
        <v>180</v>
      </c>
      <c r="B16" s="412">
        <v>2827</v>
      </c>
      <c r="C16" s="636">
        <v>8</v>
      </c>
      <c r="D16" s="619" t="s">
        <v>134</v>
      </c>
      <c r="E16" s="600" t="s">
        <v>109</v>
      </c>
      <c r="F16" s="189"/>
      <c r="G16" s="143"/>
      <c r="H16" s="189"/>
      <c r="I16" s="143"/>
      <c r="J16" s="189"/>
      <c r="K16" s="143"/>
      <c r="L16" s="189"/>
      <c r="M16" s="143"/>
      <c r="N16" s="189"/>
      <c r="O16" s="143"/>
      <c r="P16" s="189"/>
      <c r="Q16" s="143"/>
      <c r="R16" s="189"/>
      <c r="S16" s="143"/>
      <c r="T16" s="189"/>
      <c r="U16" s="143"/>
      <c r="V16" s="189"/>
      <c r="W16" s="143"/>
      <c r="X16" s="189"/>
      <c r="Y16" s="143"/>
      <c r="Z16" s="189"/>
      <c r="AA16" s="143"/>
      <c r="AB16" s="189"/>
      <c r="AC16" s="143"/>
      <c r="AD16" s="189"/>
      <c r="AE16" s="143"/>
      <c r="AF16" s="189"/>
      <c r="AG16" s="143"/>
      <c r="AH16" s="189"/>
      <c r="AI16" s="143"/>
      <c r="AJ16" s="189"/>
      <c r="AK16" s="143"/>
      <c r="AL16" s="189"/>
      <c r="AM16" s="143"/>
      <c r="AN16" s="189"/>
      <c r="AO16" s="143"/>
      <c r="AP16" s="189">
        <v>0</v>
      </c>
      <c r="AQ16" s="143"/>
      <c r="AR16" s="167"/>
      <c r="AS16" s="84"/>
      <c r="AT16" s="249">
        <v>8</v>
      </c>
      <c r="AU16" s="250" t="s">
        <v>198</v>
      </c>
      <c r="AV16" s="249" t="s">
        <v>174</v>
      </c>
      <c r="AW16" s="274" t="s">
        <v>161</v>
      </c>
      <c r="AX16" s="196"/>
      <c r="AY16" s="258" t="str">
        <f t="shared" si="2"/>
        <v>N/A</v>
      </c>
      <c r="AZ16" s="196"/>
      <c r="BA16" s="295" t="str">
        <f t="shared" si="7"/>
        <v>N/A</v>
      </c>
      <c r="BB16" s="295"/>
      <c r="BC16" s="295" t="str">
        <f t="shared" si="3"/>
        <v>N/A</v>
      </c>
      <c r="BD16" s="295"/>
      <c r="BE16" s="295" t="str">
        <f t="shared" si="3"/>
        <v>N/A</v>
      </c>
      <c r="BF16" s="295"/>
      <c r="BG16" s="295" t="str">
        <f t="shared" si="3"/>
        <v>N/A</v>
      </c>
      <c r="BH16" s="295"/>
      <c r="BI16" s="295" t="str">
        <f t="shared" si="3"/>
        <v>N/A</v>
      </c>
      <c r="BJ16" s="295"/>
      <c r="BK16" s="295" t="str">
        <f t="shared" si="3"/>
        <v>N/A</v>
      </c>
      <c r="BL16" s="295"/>
      <c r="BM16" s="295" t="str">
        <f t="shared" si="3"/>
        <v>N/A</v>
      </c>
      <c r="BN16" s="295"/>
      <c r="BO16" s="295" t="str">
        <f t="shared" si="3"/>
        <v>N/A</v>
      </c>
      <c r="BP16" s="295"/>
      <c r="BQ16" s="295" t="str">
        <f t="shared" si="3"/>
        <v>N/A</v>
      </c>
      <c r="BR16" s="295"/>
      <c r="BS16" s="295" t="str">
        <f t="shared" si="3"/>
        <v>N/A</v>
      </c>
      <c r="BT16" s="295"/>
      <c r="BU16" s="295" t="str">
        <f t="shared" si="3"/>
        <v>N/A</v>
      </c>
      <c r="BV16" s="295"/>
      <c r="BW16" s="295" t="str">
        <f t="shared" si="3"/>
        <v>N/A</v>
      </c>
      <c r="BX16" s="295"/>
      <c r="BY16" s="295" t="str">
        <f t="shared" si="3"/>
        <v>N/A</v>
      </c>
      <c r="BZ16" s="295"/>
      <c r="CA16" s="295" t="str">
        <f t="shared" si="3"/>
        <v>N/A</v>
      </c>
      <c r="CB16" s="196"/>
      <c r="CC16" s="295" t="str">
        <f t="shared" si="4"/>
        <v>N/A</v>
      </c>
      <c r="CD16" s="295"/>
      <c r="CE16" s="295" t="str">
        <f t="shared" si="5"/>
        <v>N/A</v>
      </c>
      <c r="CF16" s="295"/>
      <c r="CG16" s="295" t="str">
        <f t="shared" si="6"/>
        <v>N/A</v>
      </c>
      <c r="CH16" s="196"/>
      <c r="CI16" s="167"/>
      <c r="CJ16" s="14"/>
      <c r="CK16" s="14"/>
      <c r="CL16" s="14"/>
      <c r="CM16" s="14"/>
      <c r="CN16" s="14"/>
      <c r="CO16" s="14"/>
      <c r="CP16" s="14"/>
    </row>
    <row r="17" spans="1:256" ht="18.75" customHeight="1" x14ac:dyDescent="0.25">
      <c r="B17" s="412">
        <v>2878</v>
      </c>
      <c r="C17" s="637">
        <v>9</v>
      </c>
      <c r="D17" s="642" t="s">
        <v>135</v>
      </c>
      <c r="E17" s="600" t="s">
        <v>109</v>
      </c>
      <c r="F17" s="189"/>
      <c r="G17" s="143"/>
      <c r="H17" s="189"/>
      <c r="I17" s="143"/>
      <c r="J17" s="189"/>
      <c r="K17" s="143"/>
      <c r="L17" s="189"/>
      <c r="M17" s="143"/>
      <c r="N17" s="189"/>
      <c r="O17" s="143"/>
      <c r="P17" s="189"/>
      <c r="Q17" s="143"/>
      <c r="R17" s="189"/>
      <c r="S17" s="143"/>
      <c r="T17" s="189"/>
      <c r="U17" s="143"/>
      <c r="V17" s="189"/>
      <c r="W17" s="143"/>
      <c r="X17" s="189"/>
      <c r="Y17" s="143"/>
      <c r="Z17" s="189"/>
      <c r="AA17" s="143"/>
      <c r="AB17" s="189"/>
      <c r="AC17" s="143"/>
      <c r="AD17" s="189"/>
      <c r="AE17" s="143"/>
      <c r="AF17" s="189"/>
      <c r="AG17" s="143"/>
      <c r="AH17" s="189"/>
      <c r="AI17" s="143"/>
      <c r="AJ17" s="189"/>
      <c r="AK17" s="143"/>
      <c r="AL17" s="189"/>
      <c r="AM17" s="143"/>
      <c r="AN17" s="189"/>
      <c r="AO17" s="143"/>
      <c r="AP17" s="189">
        <v>0</v>
      </c>
      <c r="AQ17" s="143"/>
      <c r="AR17" s="167"/>
      <c r="AS17" s="84"/>
      <c r="AT17" s="193">
        <v>9</v>
      </c>
      <c r="AU17" s="250" t="s">
        <v>241</v>
      </c>
      <c r="AV17" s="249" t="s">
        <v>174</v>
      </c>
      <c r="AW17" s="274" t="s">
        <v>161</v>
      </c>
      <c r="AX17" s="196"/>
      <c r="AY17" s="416" t="str">
        <f t="shared" si="2"/>
        <v>N/A</v>
      </c>
      <c r="AZ17" s="196"/>
      <c r="BA17" s="295" t="str">
        <f t="shared" si="7"/>
        <v>N/A</v>
      </c>
      <c r="BB17" s="295"/>
      <c r="BC17" s="295" t="str">
        <f t="shared" si="3"/>
        <v>N/A</v>
      </c>
      <c r="BD17" s="295"/>
      <c r="BE17" s="295" t="str">
        <f t="shared" si="3"/>
        <v>N/A</v>
      </c>
      <c r="BF17" s="295"/>
      <c r="BG17" s="295" t="str">
        <f t="shared" si="3"/>
        <v>N/A</v>
      </c>
      <c r="BH17" s="295"/>
      <c r="BI17" s="295" t="str">
        <f t="shared" si="3"/>
        <v>N/A</v>
      </c>
      <c r="BJ17" s="295"/>
      <c r="BK17" s="295" t="str">
        <f t="shared" si="3"/>
        <v>N/A</v>
      </c>
      <c r="BL17" s="295"/>
      <c r="BM17" s="295" t="str">
        <f t="shared" si="3"/>
        <v>N/A</v>
      </c>
      <c r="BN17" s="295"/>
      <c r="BO17" s="295" t="str">
        <f t="shared" si="3"/>
        <v>N/A</v>
      </c>
      <c r="BP17" s="295"/>
      <c r="BQ17" s="295" t="str">
        <f t="shared" si="3"/>
        <v>N/A</v>
      </c>
      <c r="BR17" s="295"/>
      <c r="BS17" s="295" t="str">
        <f t="shared" si="3"/>
        <v>N/A</v>
      </c>
      <c r="BT17" s="295"/>
      <c r="BU17" s="295" t="str">
        <f t="shared" si="3"/>
        <v>N/A</v>
      </c>
      <c r="BV17" s="295"/>
      <c r="BW17" s="295" t="str">
        <f t="shared" si="3"/>
        <v>N/A</v>
      </c>
      <c r="BX17" s="295"/>
      <c r="BY17" s="295" t="str">
        <f t="shared" si="3"/>
        <v>N/A</v>
      </c>
      <c r="BZ17" s="295"/>
      <c r="CA17" s="295" t="str">
        <f t="shared" si="3"/>
        <v>N/A</v>
      </c>
      <c r="CB17" s="196"/>
      <c r="CC17" s="295" t="str">
        <f t="shared" si="4"/>
        <v>N/A</v>
      </c>
      <c r="CD17" s="295"/>
      <c r="CE17" s="295" t="str">
        <f t="shared" si="5"/>
        <v>N/A</v>
      </c>
      <c r="CF17" s="295"/>
      <c r="CG17" s="295" t="str">
        <f t="shared" si="6"/>
        <v>N/A</v>
      </c>
      <c r="CH17" s="196"/>
      <c r="CI17" s="167"/>
      <c r="CJ17" s="14"/>
      <c r="CK17" s="14"/>
      <c r="CL17" s="14"/>
      <c r="CM17" s="14"/>
      <c r="CN17" s="14"/>
      <c r="CO17" s="14"/>
      <c r="CP17" s="14"/>
    </row>
    <row r="18" spans="1:256" ht="18.75" customHeight="1" x14ac:dyDescent="0.25">
      <c r="A18" s="358" t="s">
        <v>180</v>
      </c>
      <c r="B18" s="412">
        <v>2828</v>
      </c>
      <c r="C18" s="637">
        <v>10</v>
      </c>
      <c r="D18" s="619" t="s">
        <v>68</v>
      </c>
      <c r="E18" s="600" t="s">
        <v>109</v>
      </c>
      <c r="F18" s="189"/>
      <c r="G18" s="143"/>
      <c r="H18" s="189"/>
      <c r="I18" s="143"/>
      <c r="J18" s="189"/>
      <c r="K18" s="143"/>
      <c r="L18" s="189"/>
      <c r="M18" s="143"/>
      <c r="N18" s="189"/>
      <c r="O18" s="143"/>
      <c r="P18" s="189"/>
      <c r="Q18" s="143"/>
      <c r="R18" s="189"/>
      <c r="S18" s="143"/>
      <c r="T18" s="189"/>
      <c r="U18" s="143"/>
      <c r="V18" s="189"/>
      <c r="W18" s="143"/>
      <c r="X18" s="189"/>
      <c r="Y18" s="143"/>
      <c r="Z18" s="189"/>
      <c r="AA18" s="143"/>
      <c r="AB18" s="189"/>
      <c r="AC18" s="143"/>
      <c r="AD18" s="189"/>
      <c r="AE18" s="143"/>
      <c r="AF18" s="189"/>
      <c r="AG18" s="143"/>
      <c r="AH18" s="189"/>
      <c r="AI18" s="143"/>
      <c r="AJ18" s="189"/>
      <c r="AK18" s="143"/>
      <c r="AL18" s="189"/>
      <c r="AM18" s="143"/>
      <c r="AN18" s="189"/>
      <c r="AO18" s="143"/>
      <c r="AP18" s="189">
        <v>666</v>
      </c>
      <c r="AQ18" s="143"/>
      <c r="AR18" s="167"/>
      <c r="AS18" s="84"/>
      <c r="AT18" s="193">
        <v>10</v>
      </c>
      <c r="AU18" s="250" t="s">
        <v>204</v>
      </c>
      <c r="AV18" s="249" t="s">
        <v>174</v>
      </c>
      <c r="AW18" s="274" t="s">
        <v>161</v>
      </c>
      <c r="AX18" s="196"/>
      <c r="AY18" s="258" t="str">
        <f t="shared" si="2"/>
        <v>N/A</v>
      </c>
      <c r="AZ18" s="196"/>
      <c r="BA18" s="295" t="str">
        <f t="shared" si="7"/>
        <v>N/A</v>
      </c>
      <c r="BB18" s="295"/>
      <c r="BC18" s="295" t="str">
        <f t="shared" si="3"/>
        <v>N/A</v>
      </c>
      <c r="BD18" s="295"/>
      <c r="BE18" s="295" t="str">
        <f t="shared" si="3"/>
        <v>N/A</v>
      </c>
      <c r="BF18" s="295"/>
      <c r="BG18" s="295" t="str">
        <f t="shared" si="3"/>
        <v>N/A</v>
      </c>
      <c r="BH18" s="295"/>
      <c r="BI18" s="295" t="str">
        <f t="shared" si="3"/>
        <v>N/A</v>
      </c>
      <c r="BJ18" s="295"/>
      <c r="BK18" s="295" t="str">
        <f t="shared" si="3"/>
        <v>N/A</v>
      </c>
      <c r="BL18" s="295"/>
      <c r="BM18" s="295" t="str">
        <f t="shared" si="3"/>
        <v>N/A</v>
      </c>
      <c r="BN18" s="295"/>
      <c r="BO18" s="295" t="str">
        <f t="shared" si="3"/>
        <v>N/A</v>
      </c>
      <c r="BP18" s="295"/>
      <c r="BQ18" s="295" t="str">
        <f t="shared" si="3"/>
        <v>N/A</v>
      </c>
      <c r="BR18" s="295"/>
      <c r="BS18" s="295" t="str">
        <f t="shared" si="3"/>
        <v>N/A</v>
      </c>
      <c r="BT18" s="295"/>
      <c r="BU18" s="295" t="str">
        <f t="shared" si="3"/>
        <v>N/A</v>
      </c>
      <c r="BV18" s="295"/>
      <c r="BW18" s="295" t="str">
        <f t="shared" si="3"/>
        <v>N/A</v>
      </c>
      <c r="BX18" s="295"/>
      <c r="BY18" s="295" t="str">
        <f t="shared" si="3"/>
        <v>N/A</v>
      </c>
      <c r="BZ18" s="295"/>
      <c r="CA18" s="295" t="str">
        <f t="shared" si="3"/>
        <v>N/A</v>
      </c>
      <c r="CB18" s="196"/>
      <c r="CC18" s="295" t="str">
        <f t="shared" si="4"/>
        <v>N/A</v>
      </c>
      <c r="CD18" s="295"/>
      <c r="CE18" s="295" t="str">
        <f t="shared" si="5"/>
        <v>N/A</v>
      </c>
      <c r="CF18" s="295"/>
      <c r="CG18" s="295" t="str">
        <f t="shared" si="6"/>
        <v>N/A</v>
      </c>
      <c r="CH18" s="196"/>
      <c r="CI18" s="167"/>
      <c r="CJ18" s="14"/>
      <c r="CK18" s="14"/>
      <c r="CL18" s="14"/>
      <c r="CM18" s="14"/>
      <c r="CN18" s="14"/>
      <c r="CO18" s="14"/>
      <c r="CP18" s="14"/>
    </row>
    <row r="19" spans="1:256" ht="18.75" customHeight="1" x14ac:dyDescent="0.25">
      <c r="B19" s="412">
        <v>2879</v>
      </c>
      <c r="C19" s="637">
        <v>11</v>
      </c>
      <c r="D19" s="620" t="s">
        <v>136</v>
      </c>
      <c r="E19" s="600" t="s">
        <v>109</v>
      </c>
      <c r="F19" s="162"/>
      <c r="G19" s="143"/>
      <c r="H19" s="162"/>
      <c r="I19" s="143"/>
      <c r="J19" s="162"/>
      <c r="K19" s="143"/>
      <c r="L19" s="162"/>
      <c r="M19" s="143"/>
      <c r="N19" s="162"/>
      <c r="O19" s="143"/>
      <c r="P19" s="162"/>
      <c r="Q19" s="143"/>
      <c r="R19" s="162"/>
      <c r="S19" s="143"/>
      <c r="T19" s="162"/>
      <c r="U19" s="143"/>
      <c r="V19" s="162"/>
      <c r="W19" s="143"/>
      <c r="X19" s="162"/>
      <c r="Y19" s="143"/>
      <c r="Z19" s="162"/>
      <c r="AA19" s="143"/>
      <c r="AB19" s="162"/>
      <c r="AC19" s="143"/>
      <c r="AD19" s="162"/>
      <c r="AE19" s="143"/>
      <c r="AF19" s="162"/>
      <c r="AG19" s="143"/>
      <c r="AH19" s="162"/>
      <c r="AI19" s="143"/>
      <c r="AJ19" s="162"/>
      <c r="AK19" s="143"/>
      <c r="AL19" s="162"/>
      <c r="AM19" s="143"/>
      <c r="AN19" s="162"/>
      <c r="AO19" s="143"/>
      <c r="AP19" s="162">
        <v>666</v>
      </c>
      <c r="AQ19" s="143"/>
      <c r="AR19" s="167"/>
      <c r="AS19" s="84"/>
      <c r="AT19" s="193">
        <v>11</v>
      </c>
      <c r="AU19" s="250" t="s">
        <v>242</v>
      </c>
      <c r="AV19" s="249" t="s">
        <v>174</v>
      </c>
      <c r="AW19" s="274" t="s">
        <v>161</v>
      </c>
      <c r="AX19" s="196"/>
      <c r="AY19" s="258" t="str">
        <f t="shared" si="2"/>
        <v>N/A</v>
      </c>
      <c r="AZ19" s="196"/>
      <c r="BA19" s="295" t="str">
        <f t="shared" si="7"/>
        <v>N/A</v>
      </c>
      <c r="BB19" s="295"/>
      <c r="BC19" s="295" t="str">
        <f t="shared" si="3"/>
        <v>N/A</v>
      </c>
      <c r="BD19" s="295"/>
      <c r="BE19" s="295" t="str">
        <f t="shared" si="3"/>
        <v>N/A</v>
      </c>
      <c r="BF19" s="295"/>
      <c r="BG19" s="295" t="str">
        <f t="shared" si="3"/>
        <v>N/A</v>
      </c>
      <c r="BH19" s="295"/>
      <c r="BI19" s="295" t="str">
        <f t="shared" si="3"/>
        <v>N/A</v>
      </c>
      <c r="BJ19" s="295"/>
      <c r="BK19" s="295" t="str">
        <f t="shared" si="3"/>
        <v>N/A</v>
      </c>
      <c r="BL19" s="295"/>
      <c r="BM19" s="295" t="str">
        <f t="shared" si="3"/>
        <v>N/A</v>
      </c>
      <c r="BN19" s="295"/>
      <c r="BO19" s="295" t="str">
        <f t="shared" si="3"/>
        <v>N/A</v>
      </c>
      <c r="BP19" s="295"/>
      <c r="BQ19" s="295" t="str">
        <f t="shared" si="3"/>
        <v>N/A</v>
      </c>
      <c r="BR19" s="295"/>
      <c r="BS19" s="295" t="str">
        <f t="shared" si="3"/>
        <v>N/A</v>
      </c>
      <c r="BT19" s="295"/>
      <c r="BU19" s="295" t="str">
        <f t="shared" si="3"/>
        <v>N/A</v>
      </c>
      <c r="BV19" s="295"/>
      <c r="BW19" s="295" t="str">
        <f t="shared" si="3"/>
        <v>N/A</v>
      </c>
      <c r="BX19" s="295"/>
      <c r="BY19" s="295" t="str">
        <f t="shared" si="3"/>
        <v>N/A</v>
      </c>
      <c r="BZ19" s="295"/>
      <c r="CA19" s="295" t="str">
        <f t="shared" si="3"/>
        <v>N/A</v>
      </c>
      <c r="CB19" s="196"/>
      <c r="CC19" s="295" t="str">
        <f t="shared" si="4"/>
        <v>N/A</v>
      </c>
      <c r="CD19" s="295"/>
      <c r="CE19" s="295" t="str">
        <f t="shared" si="5"/>
        <v>N/A</v>
      </c>
      <c r="CF19" s="295"/>
      <c r="CG19" s="295" t="str">
        <f t="shared" si="6"/>
        <v>N/A</v>
      </c>
      <c r="CH19" s="196"/>
      <c r="CI19" s="167"/>
      <c r="CJ19" s="14"/>
      <c r="CK19" s="14"/>
      <c r="CL19" s="14"/>
      <c r="CM19" s="14"/>
      <c r="CN19" s="14"/>
      <c r="CO19" s="14"/>
      <c r="CP19" s="14"/>
    </row>
    <row r="20" spans="1:256" ht="18.75" customHeight="1" x14ac:dyDescent="0.25">
      <c r="B20" s="412">
        <v>2829</v>
      </c>
      <c r="C20" s="613">
        <v>12</v>
      </c>
      <c r="D20" s="643" t="s">
        <v>159</v>
      </c>
      <c r="E20" s="605" t="s">
        <v>109</v>
      </c>
      <c r="F20" s="163"/>
      <c r="G20" s="164"/>
      <c r="H20" s="163"/>
      <c r="I20" s="164"/>
      <c r="J20" s="163"/>
      <c r="K20" s="164"/>
      <c r="L20" s="163"/>
      <c r="M20" s="164"/>
      <c r="N20" s="163"/>
      <c r="O20" s="164"/>
      <c r="P20" s="163"/>
      <c r="Q20" s="164"/>
      <c r="R20" s="163"/>
      <c r="S20" s="164"/>
      <c r="T20" s="163"/>
      <c r="U20" s="164"/>
      <c r="V20" s="163"/>
      <c r="W20" s="164"/>
      <c r="X20" s="163"/>
      <c r="Y20" s="164"/>
      <c r="Z20" s="163"/>
      <c r="AA20" s="164"/>
      <c r="AB20" s="163"/>
      <c r="AC20" s="164"/>
      <c r="AD20" s="163"/>
      <c r="AE20" s="164"/>
      <c r="AF20" s="163"/>
      <c r="AG20" s="164"/>
      <c r="AH20" s="163"/>
      <c r="AI20" s="164"/>
      <c r="AJ20" s="163"/>
      <c r="AK20" s="164"/>
      <c r="AL20" s="163"/>
      <c r="AM20" s="164"/>
      <c r="AN20" s="163"/>
      <c r="AO20" s="164"/>
      <c r="AP20" s="163">
        <v>0</v>
      </c>
      <c r="AQ20" s="164"/>
      <c r="AR20" s="167"/>
      <c r="AS20" s="84"/>
      <c r="AT20" s="253">
        <v>12</v>
      </c>
      <c r="AU20" s="477" t="s">
        <v>199</v>
      </c>
      <c r="AV20" s="300" t="s">
        <v>174</v>
      </c>
      <c r="AW20" s="256" t="s">
        <v>161</v>
      </c>
      <c r="AX20" s="257"/>
      <c r="AY20" s="433" t="str">
        <f t="shared" si="2"/>
        <v>N/A</v>
      </c>
      <c r="AZ20" s="257"/>
      <c r="BA20" s="342" t="str">
        <f t="shared" si="7"/>
        <v>N/A</v>
      </c>
      <c r="BB20" s="342"/>
      <c r="BC20" s="342" t="str">
        <f t="shared" si="3"/>
        <v>N/A</v>
      </c>
      <c r="BD20" s="342"/>
      <c r="BE20" s="342" t="str">
        <f t="shared" si="3"/>
        <v>N/A</v>
      </c>
      <c r="BF20" s="342"/>
      <c r="BG20" s="342" t="str">
        <f t="shared" si="3"/>
        <v>N/A</v>
      </c>
      <c r="BH20" s="342"/>
      <c r="BI20" s="342" t="str">
        <f t="shared" si="3"/>
        <v>N/A</v>
      </c>
      <c r="BJ20" s="342"/>
      <c r="BK20" s="342" t="str">
        <f t="shared" si="3"/>
        <v>N/A</v>
      </c>
      <c r="BL20" s="342"/>
      <c r="BM20" s="342" t="str">
        <f t="shared" si="3"/>
        <v>N/A</v>
      </c>
      <c r="BN20" s="342"/>
      <c r="BO20" s="342" t="str">
        <f t="shared" si="3"/>
        <v>N/A</v>
      </c>
      <c r="BP20" s="342"/>
      <c r="BQ20" s="342" t="str">
        <f t="shared" si="3"/>
        <v>N/A</v>
      </c>
      <c r="BR20" s="342"/>
      <c r="BS20" s="342" t="str">
        <f t="shared" si="3"/>
        <v>N/A</v>
      </c>
      <c r="BT20" s="342"/>
      <c r="BU20" s="342" t="str">
        <f t="shared" si="3"/>
        <v>N/A</v>
      </c>
      <c r="BV20" s="342"/>
      <c r="BW20" s="342" t="str">
        <f t="shared" si="3"/>
        <v>N/A</v>
      </c>
      <c r="BX20" s="342"/>
      <c r="BY20" s="342" t="str">
        <f t="shared" si="3"/>
        <v>N/A</v>
      </c>
      <c r="BZ20" s="342"/>
      <c r="CA20" s="342" t="str">
        <f t="shared" si="3"/>
        <v>N/A</v>
      </c>
      <c r="CB20" s="257"/>
      <c r="CC20" s="342" t="str">
        <f t="shared" si="4"/>
        <v>N/A</v>
      </c>
      <c r="CD20" s="342"/>
      <c r="CE20" s="342" t="str">
        <f t="shared" si="5"/>
        <v>N/A</v>
      </c>
      <c r="CF20" s="342"/>
      <c r="CG20" s="342" t="str">
        <f t="shared" si="6"/>
        <v>N/A</v>
      </c>
      <c r="CH20" s="257"/>
      <c r="CI20" s="167"/>
      <c r="CJ20" s="14"/>
      <c r="CK20" s="14"/>
      <c r="CL20" s="14"/>
      <c r="CM20" s="14"/>
      <c r="CN20" s="14"/>
      <c r="CO20" s="14"/>
      <c r="CP20" s="14"/>
    </row>
    <row r="21" spans="1:256" ht="16.5" customHeight="1" x14ac:dyDescent="0.25">
      <c r="C21" s="593" t="s">
        <v>102</v>
      </c>
      <c r="D21" s="92"/>
      <c r="E21" s="26"/>
      <c r="F21" s="111"/>
      <c r="G21" s="666"/>
      <c r="H21" s="111"/>
      <c r="I21" s="666"/>
      <c r="J21" s="111"/>
      <c r="K21" s="666"/>
      <c r="L21" s="111"/>
      <c r="M21" s="666"/>
      <c r="N21" s="111"/>
      <c r="O21" s="666"/>
      <c r="P21" s="111"/>
      <c r="Q21" s="666"/>
      <c r="R21" s="111"/>
      <c r="S21" s="666"/>
      <c r="T21" s="111"/>
      <c r="U21" s="666"/>
      <c r="V21" s="111"/>
      <c r="W21" s="666"/>
      <c r="X21" s="111"/>
      <c r="Y21" s="666"/>
      <c r="Z21" s="111"/>
      <c r="AA21" s="666"/>
      <c r="AB21" s="111"/>
      <c r="AC21" s="666"/>
      <c r="AD21" s="119"/>
      <c r="AE21" s="666"/>
      <c r="AF21" s="119"/>
      <c r="AG21" s="666"/>
      <c r="AH21" s="111"/>
      <c r="AI21" s="666"/>
      <c r="AJ21" s="111"/>
      <c r="AK21" s="666"/>
      <c r="AL21" s="119"/>
      <c r="AM21" s="666"/>
      <c r="AN21" s="111"/>
      <c r="AO21" s="666"/>
      <c r="AP21" s="111"/>
      <c r="AQ21" s="666"/>
      <c r="AR21" s="119"/>
      <c r="AS21" s="15"/>
      <c r="AT21" s="479" t="s">
        <v>101</v>
      </c>
      <c r="AU21" s="339"/>
    </row>
    <row r="22" spans="1:256" customFormat="1" ht="15.75" customHeight="1" x14ac:dyDescent="0.25">
      <c r="A22" s="358"/>
      <c r="B22" s="358"/>
      <c r="C22" s="594" t="s">
        <v>203</v>
      </c>
      <c r="D22" s="806" t="s">
        <v>160</v>
      </c>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210"/>
      <c r="AT22" s="61" t="s">
        <v>171</v>
      </c>
      <c r="AU22" s="61" t="s">
        <v>172</v>
      </c>
      <c r="AV22" s="61" t="s">
        <v>173</v>
      </c>
      <c r="AW22" s="112">
        <v>1990</v>
      </c>
      <c r="AX22" s="113"/>
      <c r="AY22" s="112">
        <v>1995</v>
      </c>
      <c r="AZ22" s="113"/>
      <c r="BA22" s="112">
        <v>1996</v>
      </c>
      <c r="BB22" s="113"/>
      <c r="BC22" s="112">
        <v>1997</v>
      </c>
      <c r="BD22" s="113"/>
      <c r="BE22" s="112">
        <v>1998</v>
      </c>
      <c r="BF22" s="113"/>
      <c r="BG22" s="112">
        <v>1999</v>
      </c>
      <c r="BH22" s="113"/>
      <c r="BI22" s="112">
        <v>2000</v>
      </c>
      <c r="BJ22" s="113"/>
      <c r="BK22" s="112">
        <v>2001</v>
      </c>
      <c r="BL22" s="113"/>
      <c r="BM22" s="112">
        <v>2002</v>
      </c>
      <c r="BN22" s="113"/>
      <c r="BO22" s="112">
        <v>2003</v>
      </c>
      <c r="BP22" s="113"/>
      <c r="BQ22" s="112">
        <v>2004</v>
      </c>
      <c r="BR22" s="113"/>
      <c r="BS22" s="112">
        <v>2005</v>
      </c>
      <c r="BT22" s="113"/>
      <c r="BU22" s="112">
        <v>2006</v>
      </c>
      <c r="BV22" s="113"/>
      <c r="BW22" s="112">
        <v>2007</v>
      </c>
      <c r="BX22" s="113"/>
      <c r="BY22" s="112">
        <v>2008</v>
      </c>
      <c r="BZ22" s="113"/>
      <c r="CA22" s="112">
        <v>2009</v>
      </c>
      <c r="CB22" s="113"/>
      <c r="CC22" s="112">
        <v>2010</v>
      </c>
      <c r="CD22" s="113"/>
      <c r="CE22" s="112">
        <v>2011</v>
      </c>
      <c r="CF22" s="113"/>
      <c r="CG22" s="112">
        <v>2012</v>
      </c>
      <c r="CH22" s="113"/>
    </row>
    <row r="23" spans="1:256" customFormat="1" ht="25.5" customHeight="1" x14ac:dyDescent="0.25">
      <c r="A23" s="358"/>
      <c r="B23" s="358"/>
      <c r="C23" s="594" t="s">
        <v>203</v>
      </c>
      <c r="D23" s="778" t="s">
        <v>103</v>
      </c>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210"/>
      <c r="AT23" s="193">
        <v>5</v>
      </c>
      <c r="AU23" s="338" t="s">
        <v>214</v>
      </c>
      <c r="AV23" s="249" t="s">
        <v>174</v>
      </c>
      <c r="AW23" s="413">
        <f>F13</f>
        <v>0</v>
      </c>
      <c r="AX23" s="413"/>
      <c r="AY23" s="413">
        <f t="shared" ref="AY23:CA23" si="8">H13</f>
        <v>0</v>
      </c>
      <c r="AZ23" s="413"/>
      <c r="BA23" s="413">
        <f t="shared" si="8"/>
        <v>0</v>
      </c>
      <c r="BB23" s="413"/>
      <c r="BC23" s="413">
        <f t="shared" si="8"/>
        <v>0</v>
      </c>
      <c r="BD23" s="413"/>
      <c r="BE23" s="413">
        <f t="shared" si="8"/>
        <v>0</v>
      </c>
      <c r="BF23" s="413"/>
      <c r="BG23" s="413">
        <f t="shared" si="8"/>
        <v>0</v>
      </c>
      <c r="BH23" s="413"/>
      <c r="BI23" s="413">
        <f t="shared" si="8"/>
        <v>0</v>
      </c>
      <c r="BJ23" s="413"/>
      <c r="BK23" s="413">
        <f t="shared" si="8"/>
        <v>0</v>
      </c>
      <c r="BL23" s="413"/>
      <c r="BM23" s="413">
        <f t="shared" si="8"/>
        <v>0</v>
      </c>
      <c r="BN23" s="413"/>
      <c r="BO23" s="413">
        <f t="shared" si="8"/>
        <v>0</v>
      </c>
      <c r="BP23" s="413"/>
      <c r="BQ23" s="413">
        <f t="shared" si="8"/>
        <v>0</v>
      </c>
      <c r="BR23" s="413"/>
      <c r="BS23" s="413">
        <f t="shared" si="8"/>
        <v>0</v>
      </c>
      <c r="BT23" s="413"/>
      <c r="BU23" s="413">
        <f t="shared" si="8"/>
        <v>0</v>
      </c>
      <c r="BV23" s="413"/>
      <c r="BW23" s="413">
        <f t="shared" si="8"/>
        <v>0</v>
      </c>
      <c r="BX23" s="413"/>
      <c r="BY23" s="413">
        <f t="shared" si="8"/>
        <v>0</v>
      </c>
      <c r="BZ23" s="413"/>
      <c r="CA23" s="413">
        <f t="shared" si="8"/>
        <v>0</v>
      </c>
      <c r="CB23" s="341"/>
      <c r="CC23" s="413">
        <f>AL13</f>
        <v>0</v>
      </c>
      <c r="CD23" s="413"/>
      <c r="CE23" s="413">
        <f>AN13</f>
        <v>0</v>
      </c>
      <c r="CF23" s="413"/>
      <c r="CG23" s="413">
        <f>AP13</f>
        <v>740</v>
      </c>
      <c r="CH23" s="341"/>
    </row>
    <row r="24" spans="1:256" customFormat="1" ht="25.5" customHeight="1" x14ac:dyDescent="0.25">
      <c r="A24" s="358"/>
      <c r="B24" s="358"/>
      <c r="C24" s="594" t="s">
        <v>203</v>
      </c>
      <c r="D24" s="644" t="s">
        <v>104</v>
      </c>
      <c r="E24" s="595"/>
      <c r="F24" s="595"/>
      <c r="G24" s="667"/>
      <c r="H24" s="595"/>
      <c r="I24" s="667"/>
      <c r="J24" s="595"/>
      <c r="K24" s="667"/>
      <c r="L24" s="595"/>
      <c r="M24" s="667"/>
      <c r="N24" s="595"/>
      <c r="O24" s="667"/>
      <c r="P24" s="595"/>
      <c r="Q24" s="667"/>
      <c r="R24" s="595"/>
      <c r="S24" s="667"/>
      <c r="T24" s="595"/>
      <c r="U24" s="667"/>
      <c r="V24" s="595"/>
      <c r="W24" s="667"/>
      <c r="X24" s="595"/>
      <c r="Y24" s="667"/>
      <c r="Z24" s="595"/>
      <c r="AA24" s="667"/>
      <c r="AB24" s="595"/>
      <c r="AC24" s="667"/>
      <c r="AD24" s="595"/>
      <c r="AE24" s="667"/>
      <c r="AF24" s="595"/>
      <c r="AG24" s="667"/>
      <c r="AH24" s="595"/>
      <c r="AI24" s="673"/>
      <c r="AJ24" s="644"/>
      <c r="AK24" s="673"/>
      <c r="AL24" s="595"/>
      <c r="AM24" s="667"/>
      <c r="AN24" s="595"/>
      <c r="AO24" s="673"/>
      <c r="AP24" s="644"/>
      <c r="AQ24" s="673"/>
      <c r="AR24" s="592"/>
      <c r="AS24" s="355"/>
      <c r="AT24" s="469">
        <v>13</v>
      </c>
      <c r="AU24" s="470" t="s">
        <v>252</v>
      </c>
      <c r="AV24" s="249" t="s">
        <v>174</v>
      </c>
      <c r="AW24" s="415">
        <f>F11+F12</f>
        <v>0</v>
      </c>
      <c r="AX24" s="415"/>
      <c r="AY24" s="415">
        <f t="shared" ref="AY24:CA24" si="9">H11+H12</f>
        <v>0</v>
      </c>
      <c r="AZ24" s="415"/>
      <c r="BA24" s="415">
        <f t="shared" si="9"/>
        <v>0</v>
      </c>
      <c r="BB24" s="415"/>
      <c r="BC24" s="415">
        <f t="shared" si="9"/>
        <v>0</v>
      </c>
      <c r="BD24" s="415"/>
      <c r="BE24" s="415">
        <f t="shared" si="9"/>
        <v>0</v>
      </c>
      <c r="BF24" s="415"/>
      <c r="BG24" s="415">
        <f t="shared" si="9"/>
        <v>0</v>
      </c>
      <c r="BH24" s="415"/>
      <c r="BI24" s="415">
        <f t="shared" si="9"/>
        <v>0</v>
      </c>
      <c r="BJ24" s="415"/>
      <c r="BK24" s="415">
        <f t="shared" si="9"/>
        <v>0</v>
      </c>
      <c r="BL24" s="415"/>
      <c r="BM24" s="415">
        <f t="shared" si="9"/>
        <v>0</v>
      </c>
      <c r="BN24" s="415"/>
      <c r="BO24" s="415">
        <f t="shared" si="9"/>
        <v>0</v>
      </c>
      <c r="BP24" s="415"/>
      <c r="BQ24" s="415">
        <f t="shared" si="9"/>
        <v>0</v>
      </c>
      <c r="BR24" s="415"/>
      <c r="BS24" s="415">
        <f t="shared" si="9"/>
        <v>0</v>
      </c>
      <c r="BT24" s="415"/>
      <c r="BU24" s="415">
        <f t="shared" si="9"/>
        <v>0</v>
      </c>
      <c r="BV24" s="415"/>
      <c r="BW24" s="415">
        <f t="shared" si="9"/>
        <v>0</v>
      </c>
      <c r="BX24" s="415"/>
      <c r="BY24" s="415">
        <f t="shared" si="9"/>
        <v>0</v>
      </c>
      <c r="BZ24" s="415"/>
      <c r="CA24" s="415">
        <f t="shared" si="9"/>
        <v>0</v>
      </c>
      <c r="CB24" s="414"/>
      <c r="CC24" s="415">
        <f>AL11+AL12</f>
        <v>0</v>
      </c>
      <c r="CD24" s="415"/>
      <c r="CE24" s="415">
        <f>AN11+AN12</f>
        <v>0</v>
      </c>
      <c r="CF24" s="415"/>
      <c r="CG24" s="415">
        <f>AP11+AP12</f>
        <v>0</v>
      </c>
      <c r="CH24" s="414"/>
      <c r="CI24" s="2"/>
      <c r="CJ24" s="2"/>
      <c r="CK24" s="2"/>
      <c r="CL24" s="2"/>
      <c r="CM24" s="2"/>
      <c r="CN24" s="2"/>
      <c r="CO24" s="2"/>
      <c r="CP24" s="2"/>
      <c r="CQ24" s="2"/>
      <c r="CR24" s="2"/>
      <c r="CS24" s="2"/>
      <c r="CT24" s="2"/>
      <c r="CU24" s="2"/>
      <c r="CV24" s="2"/>
    </row>
    <row r="25" spans="1:256" customFormat="1" ht="16.5" customHeight="1" x14ac:dyDescent="0.25">
      <c r="A25" s="358"/>
      <c r="B25" s="358"/>
      <c r="C25" s="594" t="s">
        <v>203</v>
      </c>
      <c r="D25" s="773" t="s">
        <v>356</v>
      </c>
      <c r="E25" s="773"/>
      <c r="F25" s="773"/>
      <c r="G25" s="773"/>
      <c r="H25" s="773"/>
      <c r="I25" s="773"/>
      <c r="J25" s="773"/>
      <c r="K25" s="773"/>
      <c r="L25" s="773"/>
      <c r="M25" s="773"/>
      <c r="N25" s="773"/>
      <c r="O25" s="773"/>
      <c r="P25" s="773"/>
      <c r="Q25" s="773"/>
      <c r="R25" s="773"/>
      <c r="S25" s="773"/>
      <c r="T25" s="773"/>
      <c r="U25" s="773"/>
      <c r="V25" s="773"/>
      <c r="W25" s="773"/>
      <c r="X25" s="773"/>
      <c r="Y25" s="773"/>
      <c r="Z25" s="773"/>
      <c r="AA25" s="773"/>
      <c r="AB25" s="773"/>
      <c r="AC25" s="773"/>
      <c r="AD25" s="773"/>
      <c r="AE25" s="773"/>
      <c r="AF25" s="773"/>
      <c r="AG25" s="773"/>
      <c r="AH25" s="773"/>
      <c r="AI25" s="773"/>
      <c r="AJ25" s="773"/>
      <c r="AK25" s="773"/>
      <c r="AL25" s="773"/>
      <c r="AM25" s="773"/>
      <c r="AN25" s="773"/>
      <c r="AO25" s="773"/>
      <c r="AP25" s="773"/>
      <c r="AQ25" s="773"/>
      <c r="AR25" s="210"/>
      <c r="AT25" s="434" t="s">
        <v>225</v>
      </c>
      <c r="AU25" s="470" t="s">
        <v>256</v>
      </c>
      <c r="AV25" s="249" t="s">
        <v>174</v>
      </c>
      <c r="AW25" s="416" t="str">
        <f>IF((ISBLANK(F13)),"N/A",IF(ROUND(AW23,0)&lt;ROUND(AW24,0),"5&lt;13",IF(OR(ISBLANK(F11),ISBLANK(F12)),"N/A",IF(ROUND(AW23,0)=ROUND(AW24,0),"ok","&lt;&gt;"))))</f>
        <v>N/A</v>
      </c>
      <c r="AX25" s="416"/>
      <c r="AY25" s="416" t="str">
        <f t="shared" ref="AY25:CG25" si="10">IF((ISBLANK(H13)),"N/A",IF(ROUND(AY23,0)&lt;ROUND(AY24,0),"5&lt;13",IF(OR(ISBLANK(H11),ISBLANK(H12)),"N/A",IF(ROUND(AY23,0)=ROUND(AY24,0),"ok","&lt;&gt;"))))</f>
        <v>N/A</v>
      </c>
      <c r="AZ25" s="416"/>
      <c r="BA25" s="416" t="str">
        <f t="shared" si="10"/>
        <v>N/A</v>
      </c>
      <c r="BB25" s="416"/>
      <c r="BC25" s="416" t="str">
        <f t="shared" si="10"/>
        <v>N/A</v>
      </c>
      <c r="BD25" s="416"/>
      <c r="BE25" s="416" t="str">
        <f t="shared" si="10"/>
        <v>N/A</v>
      </c>
      <c r="BF25" s="416"/>
      <c r="BG25" s="416" t="str">
        <f t="shared" si="10"/>
        <v>N/A</v>
      </c>
      <c r="BH25" s="416"/>
      <c r="BI25" s="416" t="str">
        <f t="shared" si="10"/>
        <v>N/A</v>
      </c>
      <c r="BJ25" s="416"/>
      <c r="BK25" s="416" t="str">
        <f t="shared" si="10"/>
        <v>N/A</v>
      </c>
      <c r="BL25" s="416"/>
      <c r="BM25" s="416" t="str">
        <f t="shared" si="10"/>
        <v>N/A</v>
      </c>
      <c r="BN25" s="416"/>
      <c r="BO25" s="416" t="str">
        <f t="shared" si="10"/>
        <v>N/A</v>
      </c>
      <c r="BP25" s="416"/>
      <c r="BQ25" s="416" t="str">
        <f t="shared" si="10"/>
        <v>N/A</v>
      </c>
      <c r="BR25" s="416"/>
      <c r="BS25" s="416" t="str">
        <f t="shared" si="10"/>
        <v>N/A</v>
      </c>
      <c r="BT25" s="416"/>
      <c r="BU25" s="416" t="str">
        <f t="shared" si="10"/>
        <v>N/A</v>
      </c>
      <c r="BV25" s="416"/>
      <c r="BW25" s="416" t="str">
        <f t="shared" si="10"/>
        <v>N/A</v>
      </c>
      <c r="BX25" s="416"/>
      <c r="BY25" s="416" t="str">
        <f t="shared" si="10"/>
        <v>N/A</v>
      </c>
      <c r="BZ25" s="416"/>
      <c r="CA25" s="416" t="str">
        <f t="shared" si="10"/>
        <v>N/A</v>
      </c>
      <c r="CB25" s="416"/>
      <c r="CC25" s="416" t="str">
        <f t="shared" si="10"/>
        <v>N/A</v>
      </c>
      <c r="CD25" s="416"/>
      <c r="CE25" s="416" t="str">
        <f t="shared" si="10"/>
        <v>N/A</v>
      </c>
      <c r="CF25" s="416"/>
      <c r="CG25" s="416" t="str">
        <f t="shared" si="10"/>
        <v>N/A</v>
      </c>
      <c r="CH25" s="295"/>
    </row>
    <row r="26" spans="1:256" ht="15" customHeight="1" x14ac:dyDescent="0.25">
      <c r="AT26" s="469">
        <v>14</v>
      </c>
      <c r="AU26" s="470" t="s">
        <v>253</v>
      </c>
      <c r="AV26" s="249" t="s">
        <v>174</v>
      </c>
      <c r="AW26" s="416">
        <f>(F14+F15+F16+F18+F20)</f>
        <v>0</v>
      </c>
      <c r="AX26" s="416"/>
      <c r="AY26" s="416">
        <f t="shared" ref="AY26:CA26" si="11">(H14+H15+H16+H18+H20)</f>
        <v>0</v>
      </c>
      <c r="AZ26" s="416"/>
      <c r="BA26" s="416">
        <f t="shared" si="11"/>
        <v>0</v>
      </c>
      <c r="BB26" s="416"/>
      <c r="BC26" s="416">
        <f t="shared" si="11"/>
        <v>0</v>
      </c>
      <c r="BD26" s="416"/>
      <c r="BE26" s="416">
        <f t="shared" si="11"/>
        <v>0</v>
      </c>
      <c r="BF26" s="416"/>
      <c r="BG26" s="416">
        <f t="shared" si="11"/>
        <v>0</v>
      </c>
      <c r="BH26" s="416"/>
      <c r="BI26" s="416">
        <f t="shared" si="11"/>
        <v>0</v>
      </c>
      <c r="BJ26" s="416"/>
      <c r="BK26" s="416">
        <f t="shared" si="11"/>
        <v>0</v>
      </c>
      <c r="BL26" s="416"/>
      <c r="BM26" s="416">
        <f t="shared" si="11"/>
        <v>0</v>
      </c>
      <c r="BN26" s="416"/>
      <c r="BO26" s="416">
        <f t="shared" si="11"/>
        <v>0</v>
      </c>
      <c r="BP26" s="416"/>
      <c r="BQ26" s="416">
        <f t="shared" si="11"/>
        <v>0</v>
      </c>
      <c r="BR26" s="416"/>
      <c r="BS26" s="416">
        <f t="shared" si="11"/>
        <v>0</v>
      </c>
      <c r="BT26" s="416"/>
      <c r="BU26" s="416">
        <f t="shared" si="11"/>
        <v>0</v>
      </c>
      <c r="BV26" s="416"/>
      <c r="BW26" s="416">
        <f t="shared" si="11"/>
        <v>0</v>
      </c>
      <c r="BX26" s="416"/>
      <c r="BY26" s="416">
        <f t="shared" si="11"/>
        <v>0</v>
      </c>
      <c r="BZ26" s="416"/>
      <c r="CA26" s="416">
        <f t="shared" si="11"/>
        <v>0</v>
      </c>
      <c r="CB26" s="295"/>
      <c r="CC26" s="416">
        <f>(AL14+AL15+AL16+AL18+AL20)</f>
        <v>0</v>
      </c>
      <c r="CD26" s="416"/>
      <c r="CE26" s="416">
        <f>(AN14+AN15+AN16+AN18+AN20)</f>
        <v>0</v>
      </c>
      <c r="CF26" s="416"/>
      <c r="CG26" s="416">
        <f>(AP14+AP15+AP16+AP18+AP20)</f>
        <v>740</v>
      </c>
      <c r="CH26" s="295"/>
      <c r="CI26"/>
      <c r="CJ26"/>
      <c r="CK26"/>
      <c r="CL26"/>
      <c r="CM26"/>
    </row>
    <row r="27" spans="1:256" ht="17.25" customHeight="1" x14ac:dyDescent="0.3">
      <c r="B27" s="358">
        <v>5</v>
      </c>
      <c r="C27" s="596" t="s">
        <v>105</v>
      </c>
      <c r="D27" s="74"/>
      <c r="E27" s="74"/>
      <c r="F27" s="453"/>
      <c r="G27" s="153"/>
      <c r="H27" s="132"/>
      <c r="I27" s="153"/>
      <c r="J27" s="132"/>
      <c r="K27" s="153"/>
      <c r="L27" s="132"/>
      <c r="M27" s="153"/>
      <c r="N27" s="132"/>
      <c r="O27" s="153"/>
      <c r="P27" s="132"/>
      <c r="Q27" s="153"/>
      <c r="R27" s="132"/>
      <c r="S27" s="153"/>
      <c r="T27" s="132"/>
      <c r="U27" s="153"/>
      <c r="V27" s="132"/>
      <c r="W27" s="153"/>
      <c r="X27" s="132"/>
      <c r="Y27" s="153"/>
      <c r="Z27" s="132"/>
      <c r="AA27" s="153"/>
      <c r="AB27" s="132"/>
      <c r="AC27" s="153"/>
      <c r="AD27" s="153"/>
      <c r="AE27" s="153"/>
      <c r="AF27" s="153"/>
      <c r="AG27" s="153"/>
      <c r="AH27" s="127"/>
      <c r="AI27" s="147"/>
      <c r="AJ27" s="127"/>
      <c r="AK27" s="147"/>
      <c r="AL27" s="153"/>
      <c r="AM27" s="153"/>
      <c r="AN27" s="127"/>
      <c r="AO27" s="147"/>
      <c r="AP27" s="127"/>
      <c r="AQ27" s="147"/>
      <c r="AR27" s="158"/>
      <c r="AS27" s="1"/>
      <c r="AT27" s="434" t="s">
        <v>225</v>
      </c>
      <c r="AU27" s="470" t="s">
        <v>254</v>
      </c>
      <c r="AV27" s="274"/>
      <c r="AW27" s="416" t="str">
        <f>IF((ISBLANK(F13)),"N/A",IF(ROUND(AW23,0)&lt;ROUND(AW26,0),"5&lt;14",IF(OR(ISBLANK(F14),ISBLANK(F15),ISBLANK(F16),ISBLANK(F18),ISBLANK(F20)),"N/A",IF(ROUND(AQ23,0)&gt;=ROUND(AQ26,0),"ok","&lt;&gt;"))))</f>
        <v>N/A</v>
      </c>
      <c r="AX27" s="416"/>
      <c r="AY27" s="416" t="str">
        <f t="shared" ref="AY27:CG27" si="12">IF((ISBLANK(H13)),"N/A",IF(ROUND(AY23,0)&lt;ROUND(AY26,0),"5&lt;14",IF(OR(ISBLANK(H14),ISBLANK(H15),ISBLANK(H16),ISBLANK(H18),ISBLANK(H20)),"N/A",IF(ROUND(AS23,0)&gt;=ROUND(AS26,0),"ok","&lt;&gt;"))))</f>
        <v>N/A</v>
      </c>
      <c r="AZ27" s="416"/>
      <c r="BA27" s="416" t="str">
        <f t="shared" si="12"/>
        <v>N/A</v>
      </c>
      <c r="BB27" s="416"/>
      <c r="BC27" s="416" t="str">
        <f t="shared" si="12"/>
        <v>N/A</v>
      </c>
      <c r="BD27" s="416"/>
      <c r="BE27" s="416" t="str">
        <f t="shared" si="12"/>
        <v>N/A</v>
      </c>
      <c r="BF27" s="416"/>
      <c r="BG27" s="416" t="str">
        <f t="shared" si="12"/>
        <v>N/A</v>
      </c>
      <c r="BH27" s="416"/>
      <c r="BI27" s="416" t="str">
        <f t="shared" si="12"/>
        <v>N/A</v>
      </c>
      <c r="BJ27" s="416"/>
      <c r="BK27" s="416" t="str">
        <f t="shared" si="12"/>
        <v>N/A</v>
      </c>
      <c r="BL27" s="416"/>
      <c r="BM27" s="416" t="str">
        <f t="shared" si="12"/>
        <v>N/A</v>
      </c>
      <c r="BN27" s="416"/>
      <c r="BO27" s="416" t="str">
        <f t="shared" si="12"/>
        <v>N/A</v>
      </c>
      <c r="BP27" s="416"/>
      <c r="BQ27" s="416" t="str">
        <f t="shared" si="12"/>
        <v>N/A</v>
      </c>
      <c r="BR27" s="416"/>
      <c r="BS27" s="416" t="str">
        <f t="shared" si="12"/>
        <v>N/A</v>
      </c>
      <c r="BT27" s="416"/>
      <c r="BU27" s="416" t="str">
        <f t="shared" si="12"/>
        <v>N/A</v>
      </c>
      <c r="BV27" s="416"/>
      <c r="BW27" s="416" t="str">
        <f t="shared" si="12"/>
        <v>N/A</v>
      </c>
      <c r="BX27" s="416"/>
      <c r="BY27" s="416" t="str">
        <f t="shared" si="12"/>
        <v>N/A</v>
      </c>
      <c r="BZ27" s="416"/>
      <c r="CA27" s="416" t="str">
        <f t="shared" si="12"/>
        <v>N/A</v>
      </c>
      <c r="CB27" s="416"/>
      <c r="CC27" s="416" t="str">
        <f t="shared" si="12"/>
        <v>N/A</v>
      </c>
      <c r="CD27" s="416"/>
      <c r="CE27" s="416" t="str">
        <f t="shared" si="12"/>
        <v>N/A</v>
      </c>
      <c r="CF27" s="416"/>
      <c r="CG27" s="416" t="str">
        <f t="shared" si="12"/>
        <v>ok</v>
      </c>
      <c r="CH27" s="295"/>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3">
      <c r="C28" s="75"/>
      <c r="D28" s="76"/>
      <c r="E28" s="76"/>
      <c r="F28" s="451"/>
      <c r="G28" s="151"/>
      <c r="H28" s="130"/>
      <c r="I28" s="151"/>
      <c r="J28" s="130"/>
      <c r="K28" s="151"/>
      <c r="L28" s="130"/>
      <c r="M28" s="151"/>
      <c r="N28" s="130"/>
      <c r="O28" s="151"/>
      <c r="P28" s="130"/>
      <c r="Q28" s="151"/>
      <c r="R28" s="130"/>
      <c r="S28" s="151"/>
      <c r="T28" s="130"/>
      <c r="U28" s="151"/>
      <c r="V28" s="130"/>
      <c r="W28" s="151"/>
      <c r="X28" s="130"/>
      <c r="Y28" s="151"/>
      <c r="Z28" s="130"/>
      <c r="AA28" s="151"/>
      <c r="AB28" s="130"/>
      <c r="AC28" s="151"/>
      <c r="AD28" s="151"/>
      <c r="AE28" s="151"/>
      <c r="AF28" s="151"/>
      <c r="AG28" s="151"/>
      <c r="AH28" s="138"/>
      <c r="AI28" s="158"/>
      <c r="AJ28" s="138"/>
      <c r="AK28" s="158"/>
      <c r="AL28" s="151"/>
      <c r="AM28" s="151"/>
      <c r="AN28" s="138"/>
      <c r="AO28" s="158"/>
      <c r="AP28" s="138"/>
      <c r="AQ28" s="158"/>
      <c r="AR28" s="158"/>
      <c r="AS28" s="85"/>
      <c r="AT28" s="471"/>
      <c r="AU28" s="487"/>
      <c r="AV28" s="274"/>
      <c r="AW28" s="420"/>
      <c r="AX28" s="274"/>
      <c r="AY28" s="420"/>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420"/>
      <c r="CB28" s="295"/>
      <c r="CC28" s="295"/>
      <c r="CD28" s="295"/>
      <c r="CE28" s="295"/>
      <c r="CF28" s="295"/>
      <c r="CG28" s="420"/>
      <c r="CH28" s="295"/>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x14ac:dyDescent="0.25">
      <c r="C29" s="597" t="s">
        <v>106</v>
      </c>
      <c r="D29" s="769" t="s">
        <v>107</v>
      </c>
      <c r="E29" s="770"/>
      <c r="F29" s="771"/>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2"/>
      <c r="AS29" s="85"/>
      <c r="AT29" s="469">
        <v>15</v>
      </c>
      <c r="AU29" s="470" t="s">
        <v>229</v>
      </c>
      <c r="AV29" s="274" t="s">
        <v>165</v>
      </c>
      <c r="AW29" s="258" t="str">
        <f>IF(OR(ISBLANK(F13),ISBLANK(F9),ISBLANK(F10)),"N/A",F13*1000/(F$9*F$10/100))</f>
        <v>N/A</v>
      </c>
      <c r="AX29" s="258"/>
      <c r="AY29" s="258" t="str">
        <f t="shared" ref="AY29:CG29" si="13">IF(OR(ISBLANK(H13),ISBLANK(H9),ISBLANK(H10)),"N/A",H13*1000/(H$9*H$10/100))</f>
        <v>N/A</v>
      </c>
      <c r="AZ29" s="258"/>
      <c r="BA29" s="258" t="str">
        <f t="shared" si="13"/>
        <v>N/A</v>
      </c>
      <c r="BB29" s="258"/>
      <c r="BC29" s="258" t="str">
        <f t="shared" si="13"/>
        <v>N/A</v>
      </c>
      <c r="BD29" s="258"/>
      <c r="BE29" s="258" t="str">
        <f t="shared" si="13"/>
        <v>N/A</v>
      </c>
      <c r="BF29" s="258"/>
      <c r="BG29" s="258" t="str">
        <f t="shared" si="13"/>
        <v>N/A</v>
      </c>
      <c r="BH29" s="258"/>
      <c r="BI29" s="258" t="str">
        <f t="shared" si="13"/>
        <v>N/A</v>
      </c>
      <c r="BJ29" s="258"/>
      <c r="BK29" s="258" t="str">
        <f t="shared" si="13"/>
        <v>N/A</v>
      </c>
      <c r="BL29" s="258"/>
      <c r="BM29" s="258" t="str">
        <f t="shared" si="13"/>
        <v>N/A</v>
      </c>
      <c r="BN29" s="258"/>
      <c r="BO29" s="258" t="str">
        <f t="shared" si="13"/>
        <v>N/A</v>
      </c>
      <c r="BP29" s="258"/>
      <c r="BQ29" s="258" t="str">
        <f t="shared" si="13"/>
        <v>N/A</v>
      </c>
      <c r="BR29" s="258"/>
      <c r="BS29" s="258" t="str">
        <f t="shared" si="13"/>
        <v>N/A</v>
      </c>
      <c r="BT29" s="258"/>
      <c r="BU29" s="258" t="str">
        <f t="shared" si="13"/>
        <v>N/A</v>
      </c>
      <c r="BV29" s="258"/>
      <c r="BW29" s="258" t="str">
        <f t="shared" si="13"/>
        <v>N/A</v>
      </c>
      <c r="BX29" s="258"/>
      <c r="BY29" s="258" t="str">
        <f t="shared" si="13"/>
        <v>N/A</v>
      </c>
      <c r="BZ29" s="258"/>
      <c r="CA29" s="258" t="str">
        <f t="shared" si="13"/>
        <v>N/A</v>
      </c>
      <c r="CB29" s="258"/>
      <c r="CC29" s="258" t="str">
        <f t="shared" si="13"/>
        <v>N/A</v>
      </c>
      <c r="CD29" s="258"/>
      <c r="CE29" s="258" t="str">
        <f t="shared" si="13"/>
        <v>N/A</v>
      </c>
      <c r="CF29" s="258"/>
      <c r="CG29" s="258">
        <f t="shared" si="13"/>
        <v>1107.7844311377246</v>
      </c>
      <c r="CH29" s="258"/>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x14ac:dyDescent="0.25">
      <c r="A30" s="358">
        <v>1</v>
      </c>
      <c r="B30" s="358">
        <v>4999</v>
      </c>
      <c r="C30" s="700" t="s">
        <v>362</v>
      </c>
      <c r="D30" s="808" t="s">
        <v>370</v>
      </c>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85"/>
      <c r="AT30" s="472" t="s">
        <v>225</v>
      </c>
      <c r="AU30" s="486" t="s">
        <v>255</v>
      </c>
      <c r="AV30" s="256"/>
      <c r="AW30" s="259" t="str">
        <f>IF(AW29="N/A","N/A",IF(AW29&lt;100,"&lt;&gt;",IF(AW29&gt;1000,"&lt;&gt;","ok")))</f>
        <v>N/A</v>
      </c>
      <c r="AX30" s="259"/>
      <c r="AY30" s="259" t="str">
        <f t="shared" ref="AY30:CG30" si="14">IF(AY29="N/A","N/A",IF(AY29&lt;100,"&lt;&gt;",IF(AY29&gt;1000,"&lt;&gt;","ok")))</f>
        <v>N/A</v>
      </c>
      <c r="AZ30" s="259"/>
      <c r="BA30" s="259" t="str">
        <f t="shared" si="14"/>
        <v>N/A</v>
      </c>
      <c r="BB30" s="259"/>
      <c r="BC30" s="259" t="str">
        <f t="shared" si="14"/>
        <v>N/A</v>
      </c>
      <c r="BD30" s="259"/>
      <c r="BE30" s="259" t="str">
        <f t="shared" si="14"/>
        <v>N/A</v>
      </c>
      <c r="BF30" s="259"/>
      <c r="BG30" s="259" t="str">
        <f t="shared" si="14"/>
        <v>N/A</v>
      </c>
      <c r="BH30" s="259"/>
      <c r="BI30" s="259" t="str">
        <f t="shared" si="14"/>
        <v>N/A</v>
      </c>
      <c r="BJ30" s="259"/>
      <c r="BK30" s="259" t="str">
        <f t="shared" si="14"/>
        <v>N/A</v>
      </c>
      <c r="BL30" s="259"/>
      <c r="BM30" s="259" t="str">
        <f t="shared" si="14"/>
        <v>N/A</v>
      </c>
      <c r="BN30" s="259"/>
      <c r="BO30" s="259" t="str">
        <f t="shared" si="14"/>
        <v>N/A</v>
      </c>
      <c r="BP30" s="259"/>
      <c r="BQ30" s="259" t="str">
        <f t="shared" si="14"/>
        <v>N/A</v>
      </c>
      <c r="BR30" s="259"/>
      <c r="BS30" s="259" t="str">
        <f t="shared" si="14"/>
        <v>N/A</v>
      </c>
      <c r="BT30" s="259"/>
      <c r="BU30" s="259" t="str">
        <f t="shared" si="14"/>
        <v>N/A</v>
      </c>
      <c r="BV30" s="259"/>
      <c r="BW30" s="259" t="str">
        <f t="shared" si="14"/>
        <v>N/A</v>
      </c>
      <c r="BX30" s="259"/>
      <c r="BY30" s="259" t="str">
        <f t="shared" si="14"/>
        <v>N/A</v>
      </c>
      <c r="BZ30" s="259"/>
      <c r="CA30" s="259" t="str">
        <f t="shared" si="14"/>
        <v>N/A</v>
      </c>
      <c r="CB30" s="259"/>
      <c r="CC30" s="259" t="str">
        <f t="shared" si="14"/>
        <v>N/A</v>
      </c>
      <c r="CD30" s="259"/>
      <c r="CE30" s="259" t="str">
        <f t="shared" si="14"/>
        <v>N/A</v>
      </c>
      <c r="CF30" s="259"/>
      <c r="CG30" s="259" t="str">
        <f t="shared" si="14"/>
        <v>&lt;&gt;</v>
      </c>
      <c r="CH30" s="259"/>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5">
      <c r="C31" s="79"/>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85"/>
      <c r="AT31" s="361" t="s">
        <v>215</v>
      </c>
      <c r="AU31" s="482" t="s">
        <v>216</v>
      </c>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229"/>
      <c r="BZ31" s="229"/>
      <c r="CA31" s="229"/>
      <c r="CB31" s="229"/>
      <c r="CC31" s="417"/>
      <c r="CD31" s="417"/>
      <c r="CE31" s="229"/>
      <c r="CF31" s="229"/>
      <c r="CG31" s="229"/>
      <c r="CH31" s="229"/>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5">
      <c r="C32" s="79"/>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85"/>
      <c r="AT32" s="361" t="s">
        <v>217</v>
      </c>
      <c r="AU32" s="482" t="s">
        <v>218</v>
      </c>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229"/>
      <c r="BZ32" s="229"/>
      <c r="CA32" s="229"/>
      <c r="CB32" s="229"/>
      <c r="CC32" s="394"/>
      <c r="CD32" s="394"/>
      <c r="CE32" s="229"/>
      <c r="CF32" s="229"/>
      <c r="CG32" s="229"/>
      <c r="CH32" s="229"/>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5">
      <c r="C33" s="79"/>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85"/>
      <c r="AT33" s="363" t="s">
        <v>219</v>
      </c>
      <c r="AU33" s="482" t="s">
        <v>220</v>
      </c>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229"/>
      <c r="BZ33" s="229"/>
      <c r="CA33" s="229"/>
      <c r="CB33" s="229"/>
      <c r="CC33" s="394"/>
      <c r="CD33" s="394"/>
      <c r="CE33" s="229"/>
      <c r="CF33" s="229"/>
      <c r="CG33" s="229"/>
      <c r="CH33" s="229"/>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5">
      <c r="C34" s="79"/>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85"/>
      <c r="AT34" s="363"/>
      <c r="AU34" s="482"/>
      <c r="AV34" s="394"/>
      <c r="AW34" s="394"/>
      <c r="AX34" s="394"/>
      <c r="AY34" s="394"/>
      <c r="AZ34" s="394"/>
      <c r="BA34" s="394"/>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4"/>
      <c r="BX34" s="394"/>
      <c r="BY34" s="229"/>
      <c r="BZ34" s="229"/>
      <c r="CA34" s="229"/>
      <c r="CB34" s="229"/>
      <c r="CC34" s="394"/>
      <c r="CD34" s="394"/>
      <c r="CE34" s="229"/>
      <c r="CF34" s="229"/>
      <c r="CG34" s="229"/>
      <c r="CH34" s="229"/>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5">
      <c r="C35" s="79"/>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85"/>
      <c r="AT35" s="804"/>
      <c r="AU35" s="804"/>
      <c r="AV35" s="804"/>
      <c r="AW35" s="804"/>
      <c r="AX35" s="804"/>
      <c r="AY35" s="804"/>
      <c r="AZ35" s="804"/>
      <c r="BA35" s="804"/>
      <c r="BB35" s="804"/>
      <c r="BC35" s="804"/>
      <c r="BD35" s="804"/>
      <c r="BE35" s="804"/>
      <c r="BF35" s="804"/>
      <c r="BG35" s="804"/>
      <c r="BH35" s="804"/>
      <c r="BI35" s="804"/>
      <c r="BJ35" s="804"/>
      <c r="BK35" s="804"/>
      <c r="BL35" s="804"/>
      <c r="BM35" s="804"/>
      <c r="BN35" s="804"/>
      <c r="BO35" s="804"/>
      <c r="BP35" s="804"/>
      <c r="BQ35" s="804"/>
      <c r="BR35" s="804"/>
      <c r="BS35" s="804"/>
      <c r="BT35" s="804"/>
      <c r="BU35" s="804"/>
      <c r="BV35" s="804"/>
      <c r="BW35" s="804"/>
      <c r="BX35" s="804"/>
      <c r="BY35" s="804"/>
      <c r="BZ35" s="804"/>
      <c r="CA35" s="804"/>
      <c r="CB35" s="804"/>
      <c r="CC35" s="804"/>
      <c r="CD35" s="804"/>
      <c r="CE35" s="229"/>
      <c r="CF35" s="229"/>
      <c r="CG35" s="229"/>
      <c r="CH35" s="229"/>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5">
      <c r="C36" s="79"/>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85"/>
      <c r="AT36" s="804"/>
      <c r="AU36" s="804"/>
      <c r="AV36" s="804"/>
      <c r="AW36" s="804"/>
      <c r="AX36" s="804"/>
      <c r="AY36" s="804"/>
      <c r="AZ36" s="804"/>
      <c r="BA36" s="804"/>
      <c r="BB36" s="804"/>
      <c r="BC36" s="804"/>
      <c r="BD36" s="804"/>
      <c r="BE36" s="804"/>
      <c r="BF36" s="804"/>
      <c r="BG36" s="804"/>
      <c r="BH36" s="804"/>
      <c r="BI36" s="804"/>
      <c r="BJ36" s="804"/>
      <c r="BK36" s="804"/>
      <c r="BL36" s="804"/>
      <c r="BM36" s="804"/>
      <c r="BN36" s="804"/>
      <c r="BO36" s="804"/>
      <c r="BP36" s="804"/>
      <c r="BQ36" s="804"/>
      <c r="BR36" s="804"/>
      <c r="BS36" s="804"/>
      <c r="BT36" s="804"/>
      <c r="BU36" s="804"/>
      <c r="BV36" s="804"/>
      <c r="BW36" s="804"/>
      <c r="BX36" s="804"/>
      <c r="BY36" s="804"/>
      <c r="BZ36" s="804"/>
      <c r="CA36" s="804"/>
      <c r="CB36" s="804"/>
      <c r="CC36" s="804"/>
      <c r="CD36" s="804"/>
      <c r="CE36" s="229"/>
      <c r="CF36" s="229"/>
      <c r="CG36" s="229"/>
      <c r="CH36" s="229"/>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5">
      <c r="C37" s="79"/>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85"/>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804"/>
      <c r="BR37" s="804"/>
      <c r="BS37" s="804"/>
      <c r="BT37" s="804"/>
      <c r="BU37" s="804"/>
      <c r="BV37" s="804"/>
      <c r="BW37" s="804"/>
      <c r="BX37" s="804"/>
      <c r="BY37" s="804"/>
      <c r="BZ37" s="804"/>
      <c r="CA37" s="804"/>
      <c r="CB37" s="804"/>
      <c r="CC37" s="804"/>
      <c r="CD37" s="804"/>
      <c r="CE37" s="229"/>
      <c r="CF37" s="229"/>
      <c r="CG37" s="229"/>
      <c r="CH37" s="229"/>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5">
      <c r="C38" s="79"/>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85"/>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229"/>
      <c r="CF38" s="229"/>
      <c r="CG38" s="229"/>
      <c r="CH38" s="229"/>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5">
      <c r="C39" s="79"/>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85"/>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804"/>
      <c r="BR39" s="804"/>
      <c r="BS39" s="804"/>
      <c r="BT39" s="804"/>
      <c r="BU39" s="804"/>
      <c r="BV39" s="804"/>
      <c r="BW39" s="804"/>
      <c r="BX39" s="804"/>
      <c r="BY39" s="804"/>
      <c r="BZ39" s="804"/>
      <c r="CA39" s="804"/>
      <c r="CB39" s="804"/>
      <c r="CC39" s="804"/>
      <c r="CD39" s="804"/>
      <c r="CE39" s="229"/>
      <c r="CF39" s="229"/>
      <c r="CG39" s="229"/>
      <c r="CH39" s="22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5">
      <c r="C40" s="79"/>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85"/>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4"/>
      <c r="CE40" s="229"/>
      <c r="CF40" s="229"/>
      <c r="CG40" s="229"/>
      <c r="CH40" s="229"/>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5">
      <c r="C41" s="79"/>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85"/>
      <c r="AT41" s="804"/>
      <c r="AU41" s="804"/>
      <c r="AV41" s="804"/>
      <c r="AW41" s="804"/>
      <c r="AX41" s="804"/>
      <c r="AY41" s="804"/>
      <c r="AZ41" s="804"/>
      <c r="BA41" s="804"/>
      <c r="BB41" s="804"/>
      <c r="BC41" s="804"/>
      <c r="BD41" s="804"/>
      <c r="BE41" s="804"/>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4"/>
      <c r="CE41" s="229"/>
      <c r="CF41" s="229"/>
      <c r="CG41" s="229"/>
      <c r="CH41" s="229"/>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5">
      <c r="C42" s="79"/>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85"/>
      <c r="AT42" s="804"/>
      <c r="AU42" s="804"/>
      <c r="AV42" s="804"/>
      <c r="AW42" s="804"/>
      <c r="AX42" s="804"/>
      <c r="AY42" s="804"/>
      <c r="AZ42" s="804"/>
      <c r="BA42" s="804"/>
      <c r="BB42" s="804"/>
      <c r="BC42" s="804"/>
      <c r="BD42" s="804"/>
      <c r="BE42" s="804"/>
      <c r="BF42" s="804"/>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229"/>
      <c r="CF42" s="229"/>
      <c r="CG42" s="229"/>
      <c r="CH42" s="229"/>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5">
      <c r="C43" s="79"/>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85"/>
      <c r="AT43" s="804"/>
      <c r="AU43" s="804"/>
      <c r="AV43" s="804"/>
      <c r="AW43" s="804"/>
      <c r="AX43" s="804"/>
      <c r="AY43" s="804"/>
      <c r="AZ43" s="804"/>
      <c r="BA43" s="804"/>
      <c r="BB43" s="804"/>
      <c r="BC43" s="804"/>
      <c r="BD43" s="804"/>
      <c r="BE43" s="804"/>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229"/>
      <c r="CF43" s="229"/>
      <c r="CG43" s="229"/>
      <c r="CH43" s="229"/>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5">
      <c r="C44" s="79"/>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85"/>
      <c r="AT44" s="804"/>
      <c r="AU44" s="804"/>
      <c r="AV44" s="804"/>
      <c r="AW44" s="804"/>
      <c r="AX44" s="804"/>
      <c r="AY44" s="804"/>
      <c r="AZ44" s="804"/>
      <c r="BA44" s="804"/>
      <c r="BB44" s="804"/>
      <c r="BC44" s="804"/>
      <c r="BD44" s="804"/>
      <c r="BE44" s="804"/>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229"/>
      <c r="CF44" s="229"/>
      <c r="CG44" s="229"/>
      <c r="CH44" s="229"/>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5">
      <c r="C45" s="79"/>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85"/>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229"/>
      <c r="CF45" s="229"/>
      <c r="CG45" s="229"/>
      <c r="CH45" s="229"/>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5">
      <c r="C46" s="79"/>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85"/>
      <c r="AT46" s="804"/>
      <c r="AU46" s="804"/>
      <c r="AV46" s="804"/>
      <c r="AW46" s="804"/>
      <c r="AX46" s="804"/>
      <c r="AY46" s="804"/>
      <c r="AZ46" s="804"/>
      <c r="BA46" s="804"/>
      <c r="BB46" s="804"/>
      <c r="BC46" s="804"/>
      <c r="BD46" s="804"/>
      <c r="BE46" s="804"/>
      <c r="BF46" s="804"/>
      <c r="BG46" s="804"/>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4"/>
      <c r="CE46" s="229"/>
      <c r="CF46" s="229"/>
      <c r="CG46" s="229"/>
      <c r="CH46" s="229"/>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5">
      <c r="C47" s="79"/>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85"/>
      <c r="AT47" s="804"/>
      <c r="AU47" s="804"/>
      <c r="AV47" s="804"/>
      <c r="AW47" s="804"/>
      <c r="AX47" s="804"/>
      <c r="AY47" s="804"/>
      <c r="AZ47" s="804"/>
      <c r="BA47" s="804"/>
      <c r="BB47" s="804"/>
      <c r="BC47" s="804"/>
      <c r="BD47" s="804"/>
      <c r="BE47" s="804"/>
      <c r="BF47" s="804"/>
      <c r="BG47" s="804"/>
      <c r="BH47" s="804"/>
      <c r="BI47" s="804"/>
      <c r="BJ47" s="804"/>
      <c r="BK47" s="804"/>
      <c r="BL47" s="804"/>
      <c r="BM47" s="804"/>
      <c r="BN47" s="804"/>
      <c r="BO47" s="804"/>
      <c r="BP47" s="804"/>
      <c r="BQ47" s="804"/>
      <c r="BR47" s="804"/>
      <c r="BS47" s="804"/>
      <c r="BT47" s="804"/>
      <c r="BU47" s="804"/>
      <c r="BV47" s="804"/>
      <c r="BW47" s="804"/>
      <c r="BX47" s="804"/>
      <c r="BY47" s="804"/>
      <c r="BZ47" s="804"/>
      <c r="CA47" s="804"/>
      <c r="CB47" s="804"/>
      <c r="CC47" s="804"/>
      <c r="CD47" s="804"/>
      <c r="CE47" s="229"/>
      <c r="CF47" s="229"/>
      <c r="CG47" s="229"/>
      <c r="CH47" s="229"/>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5">
      <c r="C48" s="79"/>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85"/>
      <c r="AT48" s="804"/>
      <c r="AU48" s="804"/>
      <c r="AV48" s="804"/>
      <c r="AW48" s="804"/>
      <c r="AX48" s="804"/>
      <c r="AY48" s="804"/>
      <c r="AZ48" s="804"/>
      <c r="BA48" s="804"/>
      <c r="BB48" s="804"/>
      <c r="BC48" s="804"/>
      <c r="BD48" s="804"/>
      <c r="BE48" s="804"/>
      <c r="BF48" s="804"/>
      <c r="BG48" s="804"/>
      <c r="BH48" s="804"/>
      <c r="BI48" s="804"/>
      <c r="BJ48" s="804"/>
      <c r="BK48" s="804"/>
      <c r="BL48" s="804"/>
      <c r="BM48" s="804"/>
      <c r="BN48" s="804"/>
      <c r="BO48" s="804"/>
      <c r="BP48" s="804"/>
      <c r="BQ48" s="804"/>
      <c r="BR48" s="804"/>
      <c r="BS48" s="804"/>
      <c r="BT48" s="804"/>
      <c r="BU48" s="804"/>
      <c r="BV48" s="804"/>
      <c r="BW48" s="804"/>
      <c r="BX48" s="804"/>
      <c r="BY48" s="804"/>
      <c r="BZ48" s="804"/>
      <c r="CA48" s="804"/>
      <c r="CB48" s="804"/>
      <c r="CC48" s="804"/>
      <c r="CD48" s="804"/>
      <c r="CE48" s="229"/>
      <c r="CF48" s="229"/>
      <c r="CG48" s="229"/>
      <c r="CH48" s="229"/>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5">
      <c r="C49" s="79"/>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85"/>
      <c r="AT49" s="804"/>
      <c r="AU49" s="804"/>
      <c r="AV49" s="804"/>
      <c r="AW49" s="804"/>
      <c r="AX49" s="804"/>
      <c r="AY49" s="804"/>
      <c r="AZ49" s="804"/>
      <c r="BA49" s="804"/>
      <c r="BB49" s="804"/>
      <c r="BC49" s="804"/>
      <c r="BD49" s="804"/>
      <c r="BE49" s="804"/>
      <c r="BF49" s="804"/>
      <c r="BG49" s="804"/>
      <c r="BH49" s="804"/>
      <c r="BI49" s="804"/>
      <c r="BJ49" s="804"/>
      <c r="BK49" s="804"/>
      <c r="BL49" s="804"/>
      <c r="BM49" s="804"/>
      <c r="BN49" s="804"/>
      <c r="BO49" s="804"/>
      <c r="BP49" s="804"/>
      <c r="BQ49" s="804"/>
      <c r="BR49" s="804"/>
      <c r="BS49" s="804"/>
      <c r="BT49" s="804"/>
      <c r="BU49" s="804"/>
      <c r="BV49" s="804"/>
      <c r="BW49" s="804"/>
      <c r="BX49" s="804"/>
      <c r="BY49" s="804"/>
      <c r="BZ49" s="804"/>
      <c r="CA49" s="804"/>
      <c r="CB49" s="804"/>
      <c r="CC49" s="804"/>
      <c r="CD49" s="804"/>
      <c r="CE49" s="229"/>
      <c r="CF49" s="229"/>
      <c r="CG49" s="229"/>
      <c r="CH49" s="22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5">
      <c r="C50" s="79"/>
      <c r="D50" s="761"/>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85"/>
      <c r="AT50" s="804"/>
      <c r="AU50" s="804"/>
      <c r="AV50" s="804"/>
      <c r="AW50" s="804"/>
      <c r="AX50" s="804"/>
      <c r="AY50" s="804"/>
      <c r="AZ50" s="804"/>
      <c r="BA50" s="804"/>
      <c r="BB50" s="804"/>
      <c r="BC50" s="804"/>
      <c r="BD50" s="804"/>
      <c r="BE50" s="804"/>
      <c r="BF50" s="804"/>
      <c r="BG50" s="804"/>
      <c r="BH50" s="804"/>
      <c r="BI50" s="804"/>
      <c r="BJ50" s="804"/>
      <c r="BK50" s="804"/>
      <c r="BL50" s="804"/>
      <c r="BM50" s="804"/>
      <c r="BN50" s="804"/>
      <c r="BO50" s="804"/>
      <c r="BP50" s="804"/>
      <c r="BQ50" s="804"/>
      <c r="BR50" s="804"/>
      <c r="BS50" s="804"/>
      <c r="BT50" s="804"/>
      <c r="BU50" s="804"/>
      <c r="BV50" s="804"/>
      <c r="BW50" s="804"/>
      <c r="BX50" s="804"/>
      <c r="BY50" s="804"/>
      <c r="BZ50" s="804"/>
      <c r="CA50" s="804"/>
      <c r="CB50" s="804"/>
      <c r="CC50" s="804"/>
      <c r="CD50" s="804"/>
      <c r="CE50" s="229"/>
      <c r="CF50" s="229"/>
      <c r="CG50" s="229"/>
      <c r="CH50" s="229"/>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5">
      <c r="C51" s="80"/>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85"/>
      <c r="AT51" s="804"/>
      <c r="AU51" s="804"/>
      <c r="AV51" s="804"/>
      <c r="AW51" s="804"/>
      <c r="AX51" s="804"/>
      <c r="AY51" s="804"/>
      <c r="AZ51" s="804"/>
      <c r="BA51" s="804"/>
      <c r="BB51" s="804"/>
      <c r="BC51" s="804"/>
      <c r="BD51" s="804"/>
      <c r="BE51" s="804"/>
      <c r="BF51" s="804"/>
      <c r="BG51" s="804"/>
      <c r="BH51" s="804"/>
      <c r="BI51" s="804"/>
      <c r="BJ51" s="804"/>
      <c r="BK51" s="804"/>
      <c r="BL51" s="804"/>
      <c r="BM51" s="804"/>
      <c r="BN51" s="804"/>
      <c r="BO51" s="804"/>
      <c r="BP51" s="804"/>
      <c r="BQ51" s="804"/>
      <c r="BR51" s="804"/>
      <c r="BS51" s="804"/>
      <c r="BT51" s="804"/>
      <c r="BU51" s="804"/>
      <c r="BV51" s="804"/>
      <c r="BW51" s="804"/>
      <c r="BX51" s="804"/>
      <c r="BY51" s="804"/>
      <c r="BZ51" s="804"/>
      <c r="CA51" s="804"/>
      <c r="CB51" s="804"/>
      <c r="CC51" s="804"/>
      <c r="CD51" s="804"/>
      <c r="CE51" s="229"/>
      <c r="CF51" s="229"/>
      <c r="CG51" s="229"/>
      <c r="CH51" s="229"/>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5">
      <c r="D52" s="780"/>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85"/>
      <c r="AT52" s="805"/>
      <c r="AU52" s="805"/>
      <c r="AV52" s="805"/>
      <c r="AW52" s="805"/>
      <c r="AX52" s="805"/>
      <c r="AY52" s="805"/>
      <c r="AZ52" s="805"/>
      <c r="BA52" s="805"/>
      <c r="BB52" s="805"/>
      <c r="BC52" s="805"/>
      <c r="BD52" s="805"/>
      <c r="BE52" s="805"/>
      <c r="BF52" s="805"/>
      <c r="BG52" s="805"/>
      <c r="BH52" s="805"/>
      <c r="BI52" s="805"/>
      <c r="BJ52" s="805"/>
      <c r="BK52" s="805"/>
      <c r="BL52" s="805"/>
      <c r="BM52" s="805"/>
      <c r="BN52" s="805"/>
      <c r="BO52" s="805"/>
      <c r="BP52" s="805"/>
      <c r="BQ52" s="805"/>
      <c r="BR52" s="805"/>
      <c r="BS52" s="805"/>
      <c r="BT52" s="805"/>
      <c r="BU52" s="805"/>
      <c r="BV52" s="805"/>
      <c r="BW52" s="805"/>
      <c r="BX52" s="805"/>
      <c r="BY52" s="805"/>
      <c r="BZ52" s="805"/>
      <c r="CA52" s="805"/>
      <c r="CB52" s="805"/>
      <c r="CC52" s="805"/>
      <c r="CD52" s="805"/>
      <c r="CE52" s="229"/>
      <c r="CF52" s="229"/>
      <c r="CG52" s="229"/>
      <c r="CH52" s="229"/>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5">
      <c r="E53"/>
      <c r="AS53" s="85"/>
      <c r="AT53" s="241"/>
      <c r="AU53" s="228"/>
      <c r="AV53" s="228"/>
      <c r="AW53" s="281"/>
      <c r="AX53" s="262"/>
      <c r="AY53" s="281"/>
      <c r="AZ53" s="262"/>
      <c r="BA53" s="281"/>
      <c r="BB53" s="262"/>
      <c r="BC53" s="281"/>
      <c r="BD53" s="262"/>
      <c r="BE53" s="281"/>
      <c r="BF53" s="262"/>
      <c r="BG53" s="281"/>
      <c r="BH53" s="262"/>
      <c r="BI53" s="281"/>
      <c r="BJ53" s="262"/>
      <c r="BK53" s="281"/>
      <c r="BL53" s="262"/>
      <c r="BM53" s="281"/>
      <c r="BN53" s="262"/>
      <c r="BO53" s="281"/>
      <c r="BP53" s="262"/>
      <c r="BQ53" s="281"/>
      <c r="BR53" s="262"/>
      <c r="BS53" s="281"/>
      <c r="BT53" s="262"/>
      <c r="BU53" s="281"/>
      <c r="BV53" s="262"/>
      <c r="BW53" s="281"/>
      <c r="BX53" s="262"/>
      <c r="BY53" s="229"/>
      <c r="BZ53" s="229"/>
      <c r="CA53" s="229"/>
      <c r="CB53" s="229"/>
      <c r="CC53" s="281"/>
      <c r="CD53" s="262"/>
      <c r="CE53" s="229"/>
      <c r="CF53" s="229"/>
      <c r="CG53" s="229"/>
      <c r="CH53" s="229"/>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5">
      <c r="AS54" s="14"/>
      <c r="AT54" s="241"/>
      <c r="AU54" s="241"/>
      <c r="AV54" s="241"/>
      <c r="AW54" s="281"/>
      <c r="AX54" s="262"/>
      <c r="AY54" s="281"/>
      <c r="AZ54" s="262"/>
      <c r="BA54" s="281"/>
      <c r="BB54" s="262"/>
      <c r="BC54" s="281"/>
      <c r="BD54" s="262"/>
      <c r="BE54" s="281"/>
      <c r="BF54" s="262"/>
      <c r="BG54" s="281"/>
      <c r="BH54" s="262"/>
      <c r="BI54" s="281"/>
      <c r="BJ54" s="262"/>
      <c r="BK54" s="281"/>
      <c r="BL54" s="262"/>
      <c r="BM54" s="281"/>
      <c r="BN54" s="262"/>
      <c r="BO54" s="281"/>
      <c r="BP54" s="262"/>
      <c r="BQ54" s="281"/>
      <c r="BR54" s="262"/>
      <c r="BS54" s="281"/>
      <c r="BT54" s="262"/>
      <c r="BU54" s="281"/>
      <c r="BV54" s="262"/>
      <c r="BW54" s="281"/>
      <c r="BX54" s="262"/>
      <c r="CC54" s="281"/>
      <c r="CD54" s="262"/>
    </row>
    <row r="55" spans="3:256" x14ac:dyDescent="0.25">
      <c r="AS55" s="14"/>
      <c r="AT55" s="241"/>
      <c r="AU55" s="241"/>
      <c r="AV55" s="241"/>
      <c r="AW55" s="281"/>
      <c r="AX55" s="262"/>
      <c r="AY55" s="281"/>
      <c r="AZ55" s="262"/>
      <c r="BA55" s="281"/>
      <c r="BB55" s="262"/>
      <c r="BC55" s="281"/>
      <c r="BD55" s="262"/>
      <c r="BE55" s="281"/>
      <c r="BF55" s="262"/>
      <c r="BG55" s="281"/>
      <c r="BH55" s="262"/>
      <c r="BI55" s="281"/>
      <c r="BJ55" s="262"/>
      <c r="BK55" s="281"/>
      <c r="BL55" s="262"/>
      <c r="BM55" s="281"/>
      <c r="BN55" s="262"/>
      <c r="BO55" s="281"/>
      <c r="BP55" s="262"/>
      <c r="BQ55" s="281"/>
      <c r="BR55" s="262"/>
      <c r="BS55" s="281"/>
      <c r="BT55" s="262"/>
      <c r="BU55" s="281"/>
      <c r="BV55" s="262"/>
      <c r="BW55" s="281"/>
      <c r="BX55" s="262"/>
      <c r="CC55" s="281"/>
      <c r="CD55" s="262"/>
    </row>
    <row r="56" spans="3:256" x14ac:dyDescent="0.25">
      <c r="AS56" s="14"/>
      <c r="AT56" s="241"/>
      <c r="AU56" s="241"/>
      <c r="AV56" s="241"/>
      <c r="AW56" s="281"/>
      <c r="AX56" s="262"/>
      <c r="AY56" s="281"/>
      <c r="AZ56" s="262"/>
      <c r="BA56" s="281"/>
      <c r="BB56" s="262"/>
      <c r="BC56" s="281"/>
      <c r="BD56" s="262"/>
      <c r="BE56" s="281"/>
      <c r="BF56" s="262"/>
      <c r="BG56" s="281"/>
      <c r="BH56" s="262"/>
      <c r="BI56" s="281"/>
      <c r="BJ56" s="262"/>
      <c r="BK56" s="281"/>
      <c r="BL56" s="262"/>
      <c r="BM56" s="281"/>
      <c r="BN56" s="262"/>
      <c r="BO56" s="281"/>
      <c r="BP56" s="262"/>
      <c r="BQ56" s="281"/>
      <c r="BR56" s="262"/>
      <c r="BS56" s="281"/>
      <c r="BT56" s="262"/>
      <c r="BU56" s="281"/>
      <c r="BV56" s="262"/>
      <c r="BW56" s="281"/>
      <c r="BX56" s="262"/>
      <c r="CC56" s="281"/>
      <c r="CD56" s="262"/>
    </row>
    <row r="57" spans="3:256" x14ac:dyDescent="0.25">
      <c r="AS57" s="14"/>
      <c r="AT57" s="241"/>
      <c r="AU57" s="241"/>
      <c r="AV57" s="241"/>
      <c r="AW57" s="281"/>
      <c r="AX57" s="262"/>
      <c r="AY57" s="281"/>
      <c r="AZ57" s="262"/>
      <c r="BA57" s="281"/>
      <c r="BB57" s="262"/>
      <c r="BC57" s="281"/>
      <c r="BD57" s="262"/>
      <c r="BE57" s="281"/>
      <c r="BF57" s="262"/>
      <c r="BG57" s="281"/>
      <c r="BH57" s="262"/>
      <c r="BI57" s="281"/>
      <c r="BJ57" s="262"/>
      <c r="BK57" s="281"/>
      <c r="BL57" s="262"/>
      <c r="BM57" s="281"/>
      <c r="BN57" s="262"/>
      <c r="BO57" s="281"/>
      <c r="BP57" s="262"/>
      <c r="BQ57" s="281"/>
      <c r="BR57" s="262"/>
      <c r="BS57" s="281"/>
      <c r="BT57" s="262"/>
      <c r="BU57" s="281"/>
      <c r="BV57" s="262"/>
      <c r="BW57" s="281"/>
      <c r="BX57" s="262"/>
      <c r="CC57" s="281"/>
      <c r="CD57" s="262"/>
    </row>
    <row r="58" spans="3:256" x14ac:dyDescent="0.25">
      <c r="AS58" s="14"/>
      <c r="AT58" s="241"/>
      <c r="AU58" s="241"/>
      <c r="AV58" s="241"/>
      <c r="AW58" s="281"/>
      <c r="AX58" s="262"/>
      <c r="AY58" s="281"/>
      <c r="AZ58" s="262"/>
      <c r="BA58" s="281"/>
      <c r="BB58" s="262"/>
      <c r="BC58" s="281"/>
      <c r="BD58" s="262"/>
      <c r="BE58" s="281"/>
      <c r="BF58" s="262"/>
      <c r="BG58" s="281"/>
      <c r="BH58" s="262"/>
      <c r="BI58" s="281"/>
      <c r="BJ58" s="262"/>
      <c r="BK58" s="281"/>
      <c r="BL58" s="262"/>
      <c r="BM58" s="281"/>
      <c r="BN58" s="262"/>
      <c r="BO58" s="281"/>
      <c r="BP58" s="262"/>
      <c r="BQ58" s="281"/>
      <c r="BR58" s="262"/>
      <c r="BS58" s="281"/>
      <c r="BT58" s="262"/>
      <c r="BU58" s="281"/>
      <c r="BV58" s="262"/>
      <c r="BW58" s="281"/>
      <c r="BX58" s="262"/>
      <c r="CC58" s="281"/>
      <c r="CD58" s="262"/>
    </row>
    <row r="59" spans="3:256" x14ac:dyDescent="0.25">
      <c r="AS59" s="14"/>
      <c r="AT59" s="241"/>
      <c r="AU59" s="241"/>
      <c r="AV59" s="241"/>
      <c r="AW59" s="281"/>
      <c r="AX59" s="262"/>
      <c r="AY59" s="281"/>
      <c r="AZ59" s="262"/>
      <c r="BA59" s="281"/>
      <c r="BB59" s="262"/>
      <c r="BC59" s="281"/>
      <c r="BD59" s="262"/>
      <c r="BE59" s="281"/>
      <c r="BF59" s="262"/>
      <c r="BG59" s="281"/>
      <c r="BH59" s="262"/>
      <c r="BI59" s="281"/>
      <c r="BJ59" s="262"/>
      <c r="BK59" s="281"/>
      <c r="BL59" s="262"/>
      <c r="BM59" s="281"/>
      <c r="BN59" s="262"/>
      <c r="BO59" s="281"/>
      <c r="BP59" s="262"/>
      <c r="BQ59" s="281"/>
      <c r="BR59" s="262"/>
      <c r="BS59" s="281"/>
      <c r="BT59" s="262"/>
      <c r="BU59" s="281"/>
      <c r="BV59" s="262"/>
      <c r="BW59" s="281"/>
      <c r="BX59" s="262"/>
      <c r="CC59" s="281"/>
      <c r="CD59" s="262"/>
    </row>
    <row r="60" spans="3:256" x14ac:dyDescent="0.25">
      <c r="AS60" s="14"/>
      <c r="AT60" s="241"/>
      <c r="AU60" s="241"/>
      <c r="AV60" s="241"/>
      <c r="AW60" s="281"/>
      <c r="AX60" s="262"/>
      <c r="AY60" s="281"/>
      <c r="AZ60" s="262"/>
      <c r="BA60" s="281"/>
      <c r="BB60" s="262"/>
      <c r="BC60" s="281"/>
      <c r="BD60" s="262"/>
      <c r="BE60" s="281"/>
      <c r="BF60" s="262"/>
      <c r="BG60" s="281"/>
      <c r="BH60" s="262"/>
      <c r="BI60" s="281"/>
      <c r="BJ60" s="262"/>
      <c r="BK60" s="281"/>
      <c r="BL60" s="262"/>
      <c r="BM60" s="281"/>
      <c r="BN60" s="262"/>
      <c r="BO60" s="281"/>
      <c r="BP60" s="262"/>
      <c r="BQ60" s="281"/>
      <c r="BR60" s="262"/>
      <c r="BS60" s="281"/>
      <c r="BT60" s="262"/>
      <c r="BU60" s="281"/>
      <c r="BV60" s="262"/>
      <c r="BW60" s="281"/>
      <c r="BX60" s="262"/>
      <c r="CC60" s="281"/>
      <c r="CD60" s="262"/>
    </row>
    <row r="61" spans="3:256" x14ac:dyDescent="0.25">
      <c r="AS61" s="14"/>
      <c r="AT61" s="241"/>
      <c r="AU61" s="241"/>
      <c r="AV61" s="241"/>
      <c r="AW61" s="281"/>
      <c r="AX61" s="262"/>
      <c r="AY61" s="281"/>
      <c r="AZ61" s="262"/>
      <c r="BA61" s="281"/>
      <c r="BB61" s="262"/>
      <c r="BC61" s="281"/>
      <c r="BD61" s="262"/>
      <c r="BE61" s="281"/>
      <c r="BF61" s="262"/>
      <c r="BG61" s="281"/>
      <c r="BH61" s="262"/>
      <c r="BI61" s="281"/>
      <c r="BJ61" s="262"/>
      <c r="BK61" s="281"/>
      <c r="BL61" s="262"/>
      <c r="BM61" s="281"/>
      <c r="BN61" s="262"/>
      <c r="BO61" s="281"/>
      <c r="BP61" s="262"/>
      <c r="BQ61" s="281"/>
      <c r="BR61" s="262"/>
      <c r="BS61" s="281"/>
      <c r="BT61" s="262"/>
      <c r="BU61" s="281"/>
      <c r="BV61" s="262"/>
      <c r="BW61" s="281"/>
      <c r="BX61" s="262"/>
      <c r="CC61" s="281"/>
      <c r="CD61" s="262"/>
    </row>
    <row r="62" spans="3:256" x14ac:dyDescent="0.25">
      <c r="AS62" s="14"/>
      <c r="AT62" s="241"/>
      <c r="AU62" s="241"/>
      <c r="AV62" s="241"/>
      <c r="AW62" s="281"/>
      <c r="AX62" s="262"/>
      <c r="AY62" s="281"/>
      <c r="AZ62" s="262"/>
      <c r="BA62" s="281"/>
      <c r="BB62" s="262"/>
      <c r="BC62" s="281"/>
      <c r="BD62" s="262"/>
      <c r="BE62" s="281"/>
      <c r="BF62" s="262"/>
      <c r="BG62" s="281"/>
      <c r="BH62" s="262"/>
      <c r="BI62" s="281"/>
      <c r="BJ62" s="262"/>
      <c r="BK62" s="281"/>
      <c r="BL62" s="262"/>
      <c r="BM62" s="281"/>
      <c r="BN62" s="262"/>
      <c r="BO62" s="281"/>
      <c r="BP62" s="262"/>
      <c r="BQ62" s="281"/>
      <c r="BR62" s="262"/>
      <c r="BS62" s="281"/>
      <c r="BT62" s="262"/>
      <c r="BU62" s="281"/>
      <c r="BV62" s="262"/>
      <c r="BW62" s="281"/>
      <c r="BX62" s="262"/>
      <c r="CC62" s="281"/>
      <c r="CD62" s="262"/>
    </row>
    <row r="63" spans="3:256" x14ac:dyDescent="0.25">
      <c r="AS63" s="14"/>
      <c r="AT63" s="241"/>
      <c r="AU63" s="241"/>
      <c r="AV63" s="241"/>
      <c r="AW63" s="281"/>
      <c r="AX63" s="262"/>
      <c r="AY63" s="281"/>
      <c r="AZ63" s="262"/>
      <c r="BA63" s="281"/>
      <c r="BB63" s="262"/>
      <c r="BC63" s="281"/>
      <c r="BD63" s="262"/>
      <c r="BE63" s="281"/>
      <c r="BF63" s="262"/>
      <c r="BG63" s="281"/>
      <c r="BH63" s="262"/>
      <c r="BI63" s="281"/>
      <c r="BJ63" s="262"/>
      <c r="BK63" s="281"/>
      <c r="BL63" s="262"/>
      <c r="BM63" s="281"/>
      <c r="BN63" s="262"/>
      <c r="BO63" s="281"/>
      <c r="BP63" s="262"/>
      <c r="BQ63" s="281"/>
      <c r="BR63" s="262"/>
      <c r="BS63" s="281"/>
      <c r="BT63" s="262"/>
      <c r="BU63" s="281"/>
      <c r="BV63" s="262"/>
      <c r="BW63" s="281"/>
      <c r="BX63" s="262"/>
      <c r="CC63" s="281"/>
      <c r="CD63" s="262"/>
    </row>
    <row r="64" spans="3:256" x14ac:dyDescent="0.25">
      <c r="AS64" s="14"/>
      <c r="AT64" s="241"/>
      <c r="AU64" s="241"/>
      <c r="AV64" s="241"/>
      <c r="AW64" s="281"/>
      <c r="AX64" s="262"/>
      <c r="AY64" s="281"/>
      <c r="AZ64" s="262"/>
      <c r="BA64" s="281"/>
      <c r="BB64" s="262"/>
      <c r="BC64" s="281"/>
      <c r="BD64" s="262"/>
      <c r="BE64" s="281"/>
      <c r="BF64" s="262"/>
      <c r="BG64" s="281"/>
      <c r="BH64" s="262"/>
      <c r="BI64" s="281"/>
      <c r="BJ64" s="262"/>
      <c r="BK64" s="281"/>
      <c r="BL64" s="262"/>
      <c r="BM64" s="281"/>
      <c r="BN64" s="262"/>
      <c r="BO64" s="281"/>
      <c r="BP64" s="262"/>
      <c r="BQ64" s="281"/>
      <c r="BR64" s="262"/>
      <c r="BS64" s="281"/>
      <c r="BT64" s="262"/>
      <c r="BU64" s="281"/>
      <c r="BV64" s="262"/>
      <c r="BW64" s="281"/>
      <c r="BX64" s="262"/>
      <c r="CC64" s="281"/>
      <c r="CD64" s="262"/>
    </row>
    <row r="65" spans="45:82" x14ac:dyDescent="0.25">
      <c r="AS65" s="14"/>
      <c r="AT65" s="241"/>
      <c r="AU65" s="241"/>
      <c r="AV65" s="241"/>
      <c r="AW65" s="281"/>
      <c r="AX65" s="262"/>
      <c r="AY65" s="281"/>
      <c r="AZ65" s="262"/>
      <c r="BA65" s="281"/>
      <c r="BB65" s="262"/>
      <c r="BC65" s="281"/>
      <c r="BD65" s="262"/>
      <c r="BE65" s="281"/>
      <c r="BF65" s="262"/>
      <c r="BG65" s="281"/>
      <c r="BH65" s="262"/>
      <c r="BI65" s="281"/>
      <c r="BJ65" s="262"/>
      <c r="BK65" s="281"/>
      <c r="BL65" s="262"/>
      <c r="BM65" s="281"/>
      <c r="BN65" s="262"/>
      <c r="BO65" s="281"/>
      <c r="BP65" s="262"/>
      <c r="BQ65" s="281"/>
      <c r="BR65" s="262"/>
      <c r="BS65" s="281"/>
      <c r="BT65" s="262"/>
      <c r="BU65" s="281"/>
      <c r="BV65" s="262"/>
      <c r="BW65" s="281"/>
      <c r="BX65" s="262"/>
      <c r="CC65" s="281"/>
      <c r="CD65" s="262"/>
    </row>
    <row r="66" spans="45:82" x14ac:dyDescent="0.25">
      <c r="AS66" s="14"/>
      <c r="AT66" s="241"/>
      <c r="AU66" s="241"/>
      <c r="AV66" s="241"/>
      <c r="AW66" s="281"/>
      <c r="AX66" s="262"/>
      <c r="AY66" s="281"/>
      <c r="AZ66" s="262"/>
      <c r="BA66" s="281"/>
      <c r="BB66" s="262"/>
      <c r="BC66" s="281"/>
      <c r="BD66" s="262"/>
      <c r="BE66" s="281"/>
      <c r="BF66" s="262"/>
      <c r="BG66" s="281"/>
      <c r="BH66" s="262"/>
      <c r="BI66" s="281"/>
      <c r="BJ66" s="262"/>
      <c r="BK66" s="281"/>
      <c r="BL66" s="262"/>
      <c r="BM66" s="281"/>
      <c r="BN66" s="262"/>
      <c r="BO66" s="281"/>
      <c r="BP66" s="262"/>
      <c r="BQ66" s="281"/>
      <c r="BR66" s="262"/>
      <c r="BS66" s="281"/>
      <c r="BT66" s="262"/>
      <c r="BU66" s="281"/>
      <c r="BV66" s="262"/>
      <c r="BW66" s="281"/>
      <c r="BX66" s="262"/>
      <c r="CC66" s="281"/>
      <c r="CD66" s="262"/>
    </row>
    <row r="67" spans="45:82" x14ac:dyDescent="0.25">
      <c r="AS67" s="14"/>
      <c r="AT67" s="241"/>
      <c r="AU67" s="241"/>
      <c r="AV67" s="241"/>
      <c r="AW67" s="281"/>
      <c r="AX67" s="262"/>
      <c r="AY67" s="281"/>
      <c r="AZ67" s="262"/>
      <c r="BA67" s="281"/>
      <c r="BB67" s="262"/>
      <c r="BC67" s="281"/>
      <c r="BD67" s="262"/>
      <c r="BE67" s="281"/>
      <c r="BF67" s="262"/>
      <c r="BG67" s="281"/>
      <c r="BH67" s="262"/>
      <c r="BI67" s="281"/>
      <c r="BJ67" s="262"/>
      <c r="BK67" s="281"/>
      <c r="BL67" s="262"/>
      <c r="BM67" s="281"/>
      <c r="BN67" s="262"/>
      <c r="BO67" s="281"/>
      <c r="BP67" s="262"/>
      <c r="BQ67" s="281"/>
      <c r="BR67" s="262"/>
      <c r="BS67" s="281"/>
      <c r="BT67" s="262"/>
      <c r="BU67" s="281"/>
      <c r="BV67" s="262"/>
      <c r="BW67" s="281"/>
      <c r="BX67" s="262"/>
      <c r="CC67" s="281"/>
      <c r="CD67" s="262"/>
    </row>
    <row r="68" spans="45:82" x14ac:dyDescent="0.25">
      <c r="AS68" s="14"/>
      <c r="AT68" s="241"/>
      <c r="AU68" s="241"/>
      <c r="AV68" s="241"/>
      <c r="AW68" s="281"/>
      <c r="AX68" s="262"/>
      <c r="AY68" s="281"/>
      <c r="AZ68" s="262"/>
      <c r="BA68" s="281"/>
      <c r="BB68" s="262"/>
      <c r="BC68" s="281"/>
      <c r="BD68" s="262"/>
      <c r="BE68" s="281"/>
      <c r="BF68" s="262"/>
      <c r="BG68" s="281"/>
      <c r="BH68" s="262"/>
      <c r="BI68" s="281"/>
      <c r="BJ68" s="262"/>
      <c r="BK68" s="281"/>
      <c r="BL68" s="262"/>
      <c r="BM68" s="281"/>
      <c r="BN68" s="262"/>
      <c r="BO68" s="281"/>
      <c r="BP68" s="262"/>
      <c r="BQ68" s="281"/>
      <c r="BR68" s="262"/>
      <c r="BS68" s="281"/>
      <c r="BT68" s="262"/>
      <c r="BU68" s="281"/>
      <c r="BV68" s="262"/>
      <c r="BW68" s="281"/>
      <c r="BX68" s="262"/>
      <c r="CC68" s="281"/>
      <c r="CD68" s="262"/>
    </row>
    <row r="69" spans="45:82" x14ac:dyDescent="0.25">
      <c r="AS69" s="14"/>
      <c r="AT69" s="241"/>
      <c r="AU69" s="241"/>
      <c r="AV69" s="241"/>
      <c r="AW69" s="281"/>
      <c r="AX69" s="262"/>
      <c r="AY69" s="281"/>
      <c r="AZ69" s="262"/>
      <c r="BA69" s="281"/>
      <c r="BB69" s="262"/>
      <c r="BC69" s="281"/>
      <c r="BD69" s="262"/>
      <c r="BE69" s="281"/>
      <c r="BF69" s="262"/>
      <c r="BG69" s="281"/>
      <c r="BH69" s="262"/>
      <c r="BI69" s="281"/>
      <c r="BJ69" s="262"/>
      <c r="BK69" s="281"/>
      <c r="BL69" s="262"/>
      <c r="BM69" s="281"/>
      <c r="BN69" s="262"/>
      <c r="BO69" s="281"/>
      <c r="BP69" s="262"/>
      <c r="BQ69" s="281"/>
      <c r="BR69" s="262"/>
      <c r="BS69" s="281"/>
      <c r="BT69" s="262"/>
      <c r="BU69" s="281"/>
      <c r="BV69" s="262"/>
      <c r="BW69" s="281"/>
      <c r="BX69" s="262"/>
      <c r="CC69" s="281"/>
      <c r="CD69" s="262"/>
    </row>
    <row r="70" spans="45:82" x14ac:dyDescent="0.25">
      <c r="AS70" s="14"/>
      <c r="AT70" s="241"/>
      <c r="AU70" s="241"/>
      <c r="AV70" s="241"/>
      <c r="AW70" s="281"/>
      <c r="AX70" s="262"/>
      <c r="AY70" s="281"/>
      <c r="AZ70" s="262"/>
      <c r="BA70" s="281"/>
      <c r="BB70" s="262"/>
      <c r="BC70" s="281"/>
      <c r="BD70" s="262"/>
      <c r="BE70" s="281"/>
      <c r="BF70" s="262"/>
      <c r="BG70" s="281"/>
      <c r="BH70" s="262"/>
      <c r="BI70" s="281"/>
      <c r="BJ70" s="262"/>
      <c r="BK70" s="281"/>
      <c r="BL70" s="262"/>
      <c r="BM70" s="281"/>
      <c r="BN70" s="262"/>
      <c r="BO70" s="281"/>
      <c r="BP70" s="262"/>
      <c r="BQ70" s="281"/>
      <c r="BR70" s="262"/>
      <c r="BS70" s="281"/>
      <c r="BT70" s="262"/>
      <c r="BU70" s="281"/>
      <c r="BV70" s="262"/>
      <c r="BW70" s="281"/>
      <c r="BX70" s="262"/>
      <c r="CC70" s="281"/>
      <c r="CD70" s="262"/>
    </row>
    <row r="71" spans="45:82" x14ac:dyDescent="0.25">
      <c r="AS71" s="14"/>
      <c r="AT71" s="241"/>
      <c r="AU71" s="241"/>
      <c r="AV71" s="241"/>
      <c r="AW71" s="281"/>
      <c r="AX71" s="262"/>
      <c r="AY71" s="281"/>
      <c r="AZ71" s="262"/>
      <c r="BA71" s="281"/>
      <c r="BB71" s="262"/>
      <c r="BC71" s="281"/>
      <c r="BD71" s="262"/>
      <c r="BE71" s="281"/>
      <c r="BF71" s="262"/>
      <c r="BG71" s="281"/>
      <c r="BH71" s="262"/>
      <c r="BI71" s="281"/>
      <c r="BJ71" s="262"/>
      <c r="BK71" s="281"/>
      <c r="BL71" s="262"/>
      <c r="BM71" s="281"/>
      <c r="BN71" s="262"/>
      <c r="BO71" s="281"/>
      <c r="BP71" s="262"/>
      <c r="BQ71" s="281"/>
      <c r="BR71" s="262"/>
      <c r="BS71" s="281"/>
      <c r="BT71" s="262"/>
      <c r="BU71" s="281"/>
      <c r="BV71" s="262"/>
      <c r="BW71" s="281"/>
      <c r="BX71" s="262"/>
      <c r="CC71" s="281"/>
      <c r="CD71" s="262"/>
    </row>
    <row r="72" spans="45:82" x14ac:dyDescent="0.25">
      <c r="AS72" s="14"/>
      <c r="AT72" s="241"/>
      <c r="AU72" s="241"/>
      <c r="AV72" s="241"/>
      <c r="AW72" s="281"/>
      <c r="AX72" s="262"/>
      <c r="AY72" s="281"/>
      <c r="AZ72" s="262"/>
      <c r="BA72" s="281"/>
      <c r="BB72" s="262"/>
      <c r="BC72" s="281"/>
      <c r="BD72" s="262"/>
      <c r="BE72" s="281"/>
      <c r="BF72" s="262"/>
      <c r="BG72" s="281"/>
      <c r="BH72" s="262"/>
      <c r="BI72" s="281"/>
      <c r="BJ72" s="262"/>
      <c r="BK72" s="281"/>
      <c r="BL72" s="262"/>
      <c r="BM72" s="281"/>
      <c r="BN72" s="262"/>
      <c r="BO72" s="281"/>
      <c r="BP72" s="262"/>
      <c r="BQ72" s="281"/>
      <c r="BR72" s="262"/>
      <c r="BS72" s="281"/>
      <c r="BT72" s="262"/>
      <c r="BU72" s="281"/>
      <c r="BV72" s="262"/>
      <c r="BW72" s="281"/>
      <c r="BX72" s="262"/>
      <c r="CC72" s="281"/>
      <c r="CD72" s="262"/>
    </row>
    <row r="73" spans="45:82" x14ac:dyDescent="0.25">
      <c r="AS73" s="14"/>
      <c r="AT73" s="241"/>
      <c r="AU73" s="241"/>
      <c r="AV73" s="241"/>
      <c r="AW73" s="281"/>
      <c r="AX73" s="262"/>
      <c r="AY73" s="281"/>
      <c r="AZ73" s="262"/>
      <c r="BA73" s="281"/>
      <c r="BB73" s="262"/>
      <c r="BC73" s="281"/>
      <c r="BD73" s="262"/>
      <c r="BE73" s="281"/>
      <c r="BF73" s="262"/>
      <c r="BG73" s="281"/>
      <c r="BH73" s="262"/>
      <c r="BI73" s="281"/>
      <c r="BJ73" s="262"/>
      <c r="BK73" s="281"/>
      <c r="BL73" s="262"/>
      <c r="BM73" s="281"/>
      <c r="BN73" s="262"/>
      <c r="BO73" s="281"/>
      <c r="BP73" s="262"/>
      <c r="BQ73" s="281"/>
      <c r="BR73" s="262"/>
      <c r="BS73" s="281"/>
      <c r="BT73" s="262"/>
      <c r="BU73" s="281"/>
      <c r="BV73" s="262"/>
      <c r="BW73" s="281"/>
      <c r="BX73" s="262"/>
      <c r="CC73" s="281"/>
      <c r="CD73" s="262"/>
    </row>
    <row r="74" spans="45:82" x14ac:dyDescent="0.25">
      <c r="AS74" s="14"/>
      <c r="AT74" s="241"/>
      <c r="AU74" s="241"/>
      <c r="AV74" s="241"/>
      <c r="AW74" s="281"/>
      <c r="AX74" s="262"/>
      <c r="AY74" s="281"/>
      <c r="AZ74" s="262"/>
      <c r="BA74" s="281"/>
      <c r="BB74" s="262"/>
      <c r="BC74" s="281"/>
      <c r="BD74" s="262"/>
      <c r="BE74" s="281"/>
      <c r="BF74" s="262"/>
      <c r="BG74" s="281"/>
      <c r="BH74" s="262"/>
      <c r="BI74" s="281"/>
      <c r="BJ74" s="262"/>
      <c r="BK74" s="281"/>
      <c r="BL74" s="262"/>
      <c r="BM74" s="281"/>
      <c r="BN74" s="262"/>
      <c r="BO74" s="281"/>
      <c r="BP74" s="262"/>
      <c r="BQ74" s="281"/>
      <c r="BR74" s="262"/>
      <c r="BS74" s="281"/>
      <c r="BT74" s="262"/>
      <c r="BU74" s="281"/>
      <c r="BV74" s="262"/>
      <c r="BW74" s="281"/>
      <c r="BX74" s="262"/>
      <c r="CC74" s="281"/>
      <c r="CD74" s="262"/>
    </row>
    <row r="75" spans="45:82" x14ac:dyDescent="0.25">
      <c r="AS75" s="14"/>
      <c r="AT75" s="241"/>
      <c r="AU75" s="241"/>
      <c r="AV75" s="241"/>
      <c r="AW75" s="281"/>
      <c r="AX75" s="262"/>
      <c r="AY75" s="281"/>
      <c r="AZ75" s="262"/>
      <c r="BA75" s="281"/>
      <c r="BB75" s="262"/>
      <c r="BC75" s="281"/>
      <c r="BD75" s="262"/>
      <c r="BE75" s="281"/>
      <c r="BF75" s="262"/>
      <c r="BG75" s="281"/>
      <c r="BH75" s="262"/>
      <c r="BI75" s="281"/>
      <c r="BJ75" s="262"/>
      <c r="BK75" s="281"/>
      <c r="BL75" s="262"/>
      <c r="BM75" s="281"/>
      <c r="BN75" s="262"/>
      <c r="BO75" s="281"/>
      <c r="BP75" s="262"/>
      <c r="BQ75" s="281"/>
      <c r="BR75" s="262"/>
      <c r="BS75" s="281"/>
      <c r="BT75" s="262"/>
      <c r="BU75" s="281"/>
      <c r="BV75" s="262"/>
      <c r="BW75" s="281"/>
      <c r="BX75" s="262"/>
      <c r="CC75" s="281"/>
      <c r="CD75" s="262"/>
    </row>
    <row r="76" spans="45:82" x14ac:dyDescent="0.25">
      <c r="AS76" s="14"/>
      <c r="AT76" s="241"/>
      <c r="AU76" s="241"/>
      <c r="AV76" s="241"/>
      <c r="AW76" s="281"/>
      <c r="AX76" s="262"/>
      <c r="AY76" s="281"/>
      <c r="AZ76" s="262"/>
      <c r="BA76" s="281"/>
      <c r="BB76" s="262"/>
      <c r="BC76" s="281"/>
      <c r="BD76" s="262"/>
      <c r="BE76" s="281"/>
      <c r="BF76" s="262"/>
      <c r="BG76" s="281"/>
      <c r="BH76" s="262"/>
      <c r="BI76" s="281"/>
      <c r="BJ76" s="262"/>
      <c r="BK76" s="281"/>
      <c r="BL76" s="262"/>
      <c r="BM76" s="281"/>
      <c r="BN76" s="262"/>
      <c r="BO76" s="281"/>
      <c r="BP76" s="262"/>
      <c r="BQ76" s="281"/>
      <c r="BR76" s="262"/>
      <c r="BS76" s="281"/>
      <c r="BT76" s="262"/>
      <c r="BU76" s="281"/>
      <c r="BV76" s="262"/>
      <c r="BW76" s="281"/>
      <c r="BX76" s="262"/>
      <c r="CC76" s="281"/>
      <c r="CD76" s="262"/>
    </row>
    <row r="77" spans="45:82" x14ac:dyDescent="0.25">
      <c r="AS77" s="14"/>
      <c r="AT77" s="241"/>
      <c r="AU77" s="241"/>
      <c r="AV77" s="241"/>
      <c r="AW77" s="281"/>
      <c r="AX77" s="262"/>
      <c r="AY77" s="281"/>
      <c r="AZ77" s="262"/>
      <c r="BA77" s="281"/>
      <c r="BB77" s="262"/>
      <c r="BC77" s="281"/>
      <c r="BD77" s="262"/>
      <c r="BE77" s="281"/>
      <c r="BF77" s="262"/>
      <c r="BG77" s="281"/>
      <c r="BH77" s="262"/>
      <c r="BI77" s="281"/>
      <c r="BJ77" s="262"/>
      <c r="BK77" s="281"/>
      <c r="BL77" s="262"/>
      <c r="BM77" s="281"/>
      <c r="BN77" s="262"/>
      <c r="BO77" s="281"/>
      <c r="BP77" s="262"/>
      <c r="BQ77" s="281"/>
      <c r="BR77" s="262"/>
      <c r="BS77" s="281"/>
      <c r="BT77" s="262"/>
      <c r="BU77" s="281"/>
      <c r="BV77" s="262"/>
      <c r="BW77" s="281"/>
      <c r="BX77" s="262"/>
      <c r="CC77" s="281"/>
      <c r="CD77" s="262"/>
    </row>
    <row r="78" spans="45:82" x14ac:dyDescent="0.25">
      <c r="AS78" s="14"/>
      <c r="AT78" s="241"/>
      <c r="AU78" s="241"/>
      <c r="AV78" s="241"/>
      <c r="AW78" s="281"/>
      <c r="AX78" s="262"/>
      <c r="AY78" s="281"/>
      <c r="AZ78" s="262"/>
      <c r="BA78" s="281"/>
      <c r="BB78" s="262"/>
      <c r="BC78" s="281"/>
      <c r="BD78" s="262"/>
      <c r="BE78" s="281"/>
      <c r="BF78" s="262"/>
      <c r="BG78" s="281"/>
      <c r="BH78" s="262"/>
      <c r="BI78" s="281"/>
      <c r="BJ78" s="262"/>
      <c r="BK78" s="281"/>
      <c r="BL78" s="262"/>
      <c r="BM78" s="281"/>
      <c r="BN78" s="262"/>
      <c r="BO78" s="281"/>
      <c r="BP78" s="262"/>
      <c r="BQ78" s="281"/>
      <c r="BR78" s="262"/>
      <c r="BS78" s="281"/>
      <c r="BT78" s="262"/>
      <c r="BU78" s="281"/>
      <c r="BV78" s="262"/>
      <c r="BW78" s="281"/>
      <c r="BX78" s="262"/>
      <c r="CC78" s="281"/>
      <c r="CD78" s="262"/>
    </row>
    <row r="79" spans="45:82" x14ac:dyDescent="0.25">
      <c r="AS79" s="14"/>
      <c r="AT79" s="241"/>
      <c r="AU79" s="241"/>
      <c r="AV79" s="241"/>
      <c r="AW79" s="281"/>
      <c r="AX79" s="262"/>
      <c r="AY79" s="281"/>
      <c r="AZ79" s="262"/>
      <c r="BA79" s="281"/>
      <c r="BB79" s="262"/>
      <c r="BC79" s="281"/>
      <c r="BD79" s="262"/>
      <c r="BE79" s="281"/>
      <c r="BF79" s="262"/>
      <c r="BG79" s="281"/>
      <c r="BH79" s="262"/>
      <c r="BI79" s="281"/>
      <c r="BJ79" s="262"/>
      <c r="BK79" s="281"/>
      <c r="BL79" s="262"/>
      <c r="BM79" s="281"/>
      <c r="BN79" s="262"/>
      <c r="BO79" s="281"/>
      <c r="BP79" s="262"/>
      <c r="BQ79" s="281"/>
      <c r="BR79" s="262"/>
      <c r="BS79" s="281"/>
      <c r="BT79" s="262"/>
      <c r="BU79" s="281"/>
      <c r="BV79" s="262"/>
      <c r="BW79" s="281"/>
      <c r="BX79" s="262"/>
      <c r="CC79" s="281"/>
      <c r="CD79" s="262"/>
    </row>
    <row r="80" spans="45:82" x14ac:dyDescent="0.25">
      <c r="AS80" s="14"/>
      <c r="AT80" s="241"/>
      <c r="AU80" s="241"/>
      <c r="AV80" s="241"/>
      <c r="AW80" s="281"/>
      <c r="AX80" s="262"/>
      <c r="AY80" s="281"/>
      <c r="AZ80" s="262"/>
      <c r="BA80" s="281"/>
      <c r="BB80" s="262"/>
      <c r="BC80" s="281"/>
      <c r="BD80" s="262"/>
      <c r="BE80" s="281"/>
      <c r="BF80" s="262"/>
      <c r="BG80" s="281"/>
      <c r="BH80" s="262"/>
      <c r="BI80" s="281"/>
      <c r="BJ80" s="262"/>
      <c r="BK80" s="281"/>
      <c r="BL80" s="262"/>
      <c r="BM80" s="281"/>
      <c r="BN80" s="262"/>
      <c r="BO80" s="281"/>
      <c r="BP80" s="262"/>
      <c r="BQ80" s="281"/>
      <c r="BR80" s="262"/>
      <c r="BS80" s="281"/>
      <c r="BT80" s="262"/>
      <c r="BU80" s="281"/>
      <c r="BV80" s="262"/>
      <c r="BW80" s="281"/>
      <c r="BX80" s="262"/>
      <c r="CC80" s="281"/>
      <c r="CD80" s="262"/>
    </row>
    <row r="81" spans="45:82" x14ac:dyDescent="0.25">
      <c r="AS81" s="14"/>
      <c r="AT81" s="241"/>
      <c r="AU81" s="241"/>
      <c r="AV81" s="241"/>
      <c r="AW81" s="281"/>
      <c r="AX81" s="262"/>
      <c r="AY81" s="281"/>
      <c r="AZ81" s="262"/>
      <c r="BA81" s="281"/>
      <c r="BB81" s="262"/>
      <c r="BC81" s="281"/>
      <c r="BD81" s="262"/>
      <c r="BE81" s="281"/>
      <c r="BF81" s="262"/>
      <c r="BG81" s="281"/>
      <c r="BH81" s="262"/>
      <c r="BI81" s="281"/>
      <c r="BJ81" s="262"/>
      <c r="BK81" s="281"/>
      <c r="BL81" s="262"/>
      <c r="BM81" s="281"/>
      <c r="BN81" s="262"/>
      <c r="BO81" s="281"/>
      <c r="BP81" s="262"/>
      <c r="BQ81" s="281"/>
      <c r="BR81" s="262"/>
      <c r="BS81" s="281"/>
      <c r="BT81" s="262"/>
      <c r="BU81" s="281"/>
      <c r="BV81" s="262"/>
      <c r="BW81" s="281"/>
      <c r="BX81" s="262"/>
      <c r="CC81" s="281"/>
      <c r="CD81" s="262"/>
    </row>
    <row r="82" spans="45:82" x14ac:dyDescent="0.25">
      <c r="AS82" s="14"/>
      <c r="AT82" s="241"/>
      <c r="AU82" s="241"/>
      <c r="AV82" s="241"/>
      <c r="AW82" s="281"/>
      <c r="AX82" s="262"/>
      <c r="AY82" s="281"/>
      <c r="AZ82" s="262"/>
      <c r="BA82" s="281"/>
      <c r="BB82" s="262"/>
      <c r="BC82" s="281"/>
      <c r="BD82" s="262"/>
      <c r="BE82" s="281"/>
      <c r="BF82" s="262"/>
      <c r="BG82" s="281"/>
      <c r="BH82" s="262"/>
      <c r="BI82" s="281"/>
      <c r="BJ82" s="262"/>
      <c r="BK82" s="281"/>
      <c r="BL82" s="262"/>
      <c r="BM82" s="281"/>
      <c r="BN82" s="262"/>
      <c r="BO82" s="281"/>
      <c r="BP82" s="262"/>
      <c r="BQ82" s="281"/>
      <c r="BR82" s="262"/>
      <c r="BS82" s="281"/>
      <c r="BT82" s="262"/>
      <c r="BU82" s="281"/>
      <c r="BV82" s="262"/>
      <c r="BW82" s="281"/>
      <c r="BX82" s="262"/>
      <c r="CC82" s="281"/>
      <c r="CD82" s="262"/>
    </row>
    <row r="83" spans="45:82" x14ac:dyDescent="0.25">
      <c r="AS83" s="14"/>
      <c r="AT83" s="241"/>
      <c r="AU83" s="241"/>
      <c r="AV83" s="241"/>
      <c r="AW83" s="281"/>
      <c r="AX83" s="262"/>
      <c r="AY83" s="281"/>
      <c r="AZ83" s="262"/>
      <c r="BA83" s="281"/>
      <c r="BB83" s="262"/>
      <c r="BC83" s="281"/>
      <c r="BD83" s="262"/>
      <c r="BE83" s="281"/>
      <c r="BF83" s="262"/>
      <c r="BG83" s="281"/>
      <c r="BH83" s="262"/>
      <c r="BI83" s="281"/>
      <c r="BJ83" s="262"/>
      <c r="BK83" s="281"/>
      <c r="BL83" s="262"/>
      <c r="BM83" s="281"/>
      <c r="BN83" s="262"/>
      <c r="BO83" s="281"/>
      <c r="BP83" s="262"/>
      <c r="BQ83" s="281"/>
      <c r="BR83" s="262"/>
      <c r="BS83" s="281"/>
      <c r="BT83" s="262"/>
      <c r="BU83" s="281"/>
      <c r="BV83" s="262"/>
      <c r="BW83" s="281"/>
      <c r="BX83" s="262"/>
      <c r="CC83" s="281"/>
      <c r="CD83" s="262"/>
    </row>
    <row r="84" spans="45:82" x14ac:dyDescent="0.25">
      <c r="AS84" s="14"/>
      <c r="AT84" s="241"/>
      <c r="AU84" s="241"/>
      <c r="AV84" s="241"/>
      <c r="AW84" s="281"/>
      <c r="AX84" s="262"/>
      <c r="AY84" s="281"/>
      <c r="AZ84" s="262"/>
      <c r="BA84" s="281"/>
      <c r="BB84" s="262"/>
      <c r="BC84" s="281"/>
      <c r="BD84" s="262"/>
      <c r="BE84" s="281"/>
      <c r="BF84" s="262"/>
      <c r="BG84" s="281"/>
      <c r="BH84" s="262"/>
      <c r="BI84" s="281"/>
      <c r="BJ84" s="262"/>
      <c r="BK84" s="281"/>
      <c r="BL84" s="262"/>
      <c r="BM84" s="281"/>
      <c r="BN84" s="262"/>
      <c r="BO84" s="281"/>
      <c r="BP84" s="262"/>
      <c r="BQ84" s="281"/>
      <c r="BR84" s="262"/>
      <c r="BS84" s="281"/>
      <c r="BT84" s="262"/>
      <c r="BU84" s="281"/>
      <c r="BV84" s="262"/>
      <c r="BW84" s="281"/>
      <c r="BX84" s="262"/>
      <c r="CC84" s="281"/>
      <c r="CD84" s="262"/>
    </row>
    <row r="85" spans="45:82" x14ac:dyDescent="0.25">
      <c r="AS85" s="14"/>
      <c r="AT85" s="241"/>
      <c r="AU85" s="241"/>
      <c r="AV85" s="241"/>
      <c r="AW85" s="281"/>
      <c r="AX85" s="262"/>
      <c r="AY85" s="281"/>
      <c r="AZ85" s="262"/>
      <c r="BA85" s="281"/>
      <c r="BB85" s="262"/>
      <c r="BC85" s="281"/>
      <c r="BD85" s="262"/>
      <c r="BE85" s="281"/>
      <c r="BF85" s="262"/>
      <c r="BG85" s="281"/>
      <c r="BH85" s="262"/>
      <c r="BI85" s="281"/>
      <c r="BJ85" s="262"/>
      <c r="BK85" s="281"/>
      <c r="BL85" s="262"/>
      <c r="BM85" s="281"/>
      <c r="BN85" s="262"/>
      <c r="BO85" s="281"/>
      <c r="BP85" s="262"/>
      <c r="BQ85" s="281"/>
      <c r="BR85" s="262"/>
      <c r="BS85" s="281"/>
      <c r="BT85" s="262"/>
      <c r="BU85" s="281"/>
      <c r="BV85" s="262"/>
      <c r="BW85" s="281"/>
      <c r="BX85" s="262"/>
      <c r="CC85" s="281"/>
      <c r="CD85" s="262"/>
    </row>
    <row r="86" spans="45:82" x14ac:dyDescent="0.25">
      <c r="AS86" s="14"/>
      <c r="AT86" s="241"/>
      <c r="AU86" s="241"/>
      <c r="AV86" s="241"/>
      <c r="AW86" s="281"/>
      <c r="AX86" s="262"/>
      <c r="AY86" s="281"/>
      <c r="AZ86" s="262"/>
      <c r="BA86" s="281"/>
      <c r="BB86" s="262"/>
      <c r="BC86" s="281"/>
      <c r="BD86" s="262"/>
      <c r="BE86" s="281"/>
      <c r="BF86" s="262"/>
      <c r="BG86" s="281"/>
      <c r="BH86" s="262"/>
      <c r="BI86" s="281"/>
      <c r="BJ86" s="262"/>
      <c r="BK86" s="281"/>
      <c r="BL86" s="262"/>
      <c r="BM86" s="281"/>
      <c r="BN86" s="262"/>
      <c r="BO86" s="281"/>
      <c r="BP86" s="262"/>
      <c r="BQ86" s="281"/>
      <c r="BR86" s="262"/>
      <c r="BS86" s="281"/>
      <c r="BT86" s="262"/>
      <c r="BU86" s="281"/>
      <c r="BV86" s="262"/>
      <c r="BW86" s="281"/>
      <c r="BX86" s="262"/>
      <c r="CC86" s="281"/>
      <c r="CD86" s="262"/>
    </row>
    <row r="87" spans="45:82" x14ac:dyDescent="0.25">
      <c r="AS87" s="14"/>
      <c r="AT87" s="241"/>
      <c r="AU87" s="241"/>
      <c r="AV87" s="241"/>
      <c r="AW87" s="281"/>
      <c r="AX87" s="262"/>
      <c r="AY87" s="281"/>
      <c r="AZ87" s="262"/>
      <c r="BA87" s="281"/>
      <c r="BB87" s="262"/>
      <c r="BC87" s="281"/>
      <c r="BD87" s="262"/>
      <c r="BE87" s="281"/>
      <c r="BF87" s="262"/>
      <c r="BG87" s="281"/>
      <c r="BH87" s="262"/>
      <c r="BI87" s="281"/>
      <c r="BJ87" s="262"/>
      <c r="BK87" s="281"/>
      <c r="BL87" s="262"/>
      <c r="BM87" s="281"/>
      <c r="BN87" s="262"/>
      <c r="BO87" s="281"/>
      <c r="BP87" s="262"/>
      <c r="BQ87" s="281"/>
      <c r="BR87" s="262"/>
      <c r="BS87" s="281"/>
      <c r="BT87" s="262"/>
      <c r="BU87" s="281"/>
      <c r="BV87" s="262"/>
      <c r="BW87" s="281"/>
      <c r="BX87" s="262"/>
      <c r="CC87" s="281"/>
      <c r="CD87" s="262"/>
    </row>
    <row r="88" spans="45:82" x14ac:dyDescent="0.25">
      <c r="AS88" s="14"/>
      <c r="AT88" s="241"/>
      <c r="AU88" s="241"/>
      <c r="AV88" s="241"/>
      <c r="AW88" s="281"/>
      <c r="AX88" s="262"/>
      <c r="AY88" s="281"/>
      <c r="AZ88" s="262"/>
      <c r="BA88" s="281"/>
      <c r="BB88" s="262"/>
      <c r="BC88" s="281"/>
      <c r="BD88" s="262"/>
      <c r="BE88" s="281"/>
      <c r="BF88" s="262"/>
      <c r="BG88" s="281"/>
      <c r="BH88" s="262"/>
      <c r="BI88" s="281"/>
      <c r="BJ88" s="262"/>
      <c r="BK88" s="281"/>
      <c r="BL88" s="262"/>
      <c r="BM88" s="281"/>
      <c r="BN88" s="262"/>
      <c r="BO88" s="281"/>
      <c r="BP88" s="262"/>
      <c r="BQ88" s="281"/>
      <c r="BR88" s="262"/>
      <c r="BS88" s="281"/>
      <c r="BT88" s="262"/>
      <c r="BU88" s="281"/>
      <c r="BV88" s="262"/>
      <c r="BW88" s="281"/>
      <c r="BX88" s="262"/>
      <c r="CC88" s="281"/>
      <c r="CD88" s="262"/>
    </row>
    <row r="89" spans="45:82" x14ac:dyDescent="0.25">
      <c r="AS89" s="14"/>
      <c r="AT89" s="241"/>
      <c r="AU89" s="241"/>
      <c r="AV89" s="241"/>
      <c r="AW89" s="281"/>
      <c r="AX89" s="262"/>
      <c r="AY89" s="281"/>
      <c r="AZ89" s="262"/>
      <c r="BA89" s="281"/>
      <c r="BB89" s="262"/>
      <c r="BC89" s="281"/>
      <c r="BD89" s="262"/>
      <c r="BE89" s="281"/>
      <c r="BF89" s="262"/>
      <c r="BG89" s="281"/>
      <c r="BH89" s="262"/>
      <c r="BI89" s="281"/>
      <c r="BJ89" s="262"/>
      <c r="BK89" s="281"/>
      <c r="BL89" s="262"/>
      <c r="BM89" s="281"/>
      <c r="BN89" s="262"/>
      <c r="BO89" s="281"/>
      <c r="BP89" s="262"/>
      <c r="BQ89" s="281"/>
      <c r="BR89" s="262"/>
      <c r="BS89" s="281"/>
      <c r="BT89" s="262"/>
      <c r="BU89" s="281"/>
      <c r="BV89" s="262"/>
      <c r="BW89" s="281"/>
      <c r="BX89" s="262"/>
      <c r="CC89" s="281"/>
      <c r="CD89" s="262"/>
    </row>
    <row r="90" spans="45:82" x14ac:dyDescent="0.25">
      <c r="AS90" s="14"/>
      <c r="AT90" s="241"/>
      <c r="AU90" s="241"/>
      <c r="AV90" s="241"/>
      <c r="AW90" s="281"/>
      <c r="AX90" s="262"/>
      <c r="AY90" s="281"/>
      <c r="AZ90" s="262"/>
      <c r="BA90" s="281"/>
      <c r="BB90" s="262"/>
      <c r="BC90" s="281"/>
      <c r="BD90" s="262"/>
      <c r="BE90" s="281"/>
      <c r="BF90" s="262"/>
      <c r="BG90" s="281"/>
      <c r="BH90" s="262"/>
      <c r="BI90" s="281"/>
      <c r="BJ90" s="262"/>
      <c r="BK90" s="281"/>
      <c r="BL90" s="262"/>
      <c r="BM90" s="281"/>
      <c r="BN90" s="262"/>
      <c r="BO90" s="281"/>
      <c r="BP90" s="262"/>
      <c r="BQ90" s="281"/>
      <c r="BR90" s="262"/>
      <c r="BS90" s="281"/>
      <c r="BT90" s="262"/>
      <c r="BU90" s="281"/>
      <c r="BV90" s="262"/>
      <c r="BW90" s="281"/>
      <c r="BX90" s="262"/>
      <c r="CC90" s="281"/>
      <c r="CD90" s="262"/>
    </row>
    <row r="91" spans="45:82" x14ac:dyDescent="0.25">
      <c r="AS91" s="14"/>
      <c r="AT91" s="241"/>
      <c r="AU91" s="241"/>
      <c r="AV91" s="241"/>
      <c r="AW91" s="281"/>
      <c r="AX91" s="262"/>
      <c r="AY91" s="281"/>
      <c r="AZ91" s="262"/>
      <c r="BA91" s="281"/>
      <c r="BB91" s="262"/>
      <c r="BC91" s="281"/>
      <c r="BD91" s="262"/>
      <c r="BE91" s="281"/>
      <c r="BF91" s="262"/>
      <c r="BG91" s="281"/>
      <c r="BH91" s="262"/>
      <c r="BI91" s="281"/>
      <c r="BJ91" s="262"/>
      <c r="BK91" s="281"/>
      <c r="BL91" s="262"/>
      <c r="BM91" s="281"/>
      <c r="BN91" s="262"/>
      <c r="BO91" s="281"/>
      <c r="BP91" s="262"/>
      <c r="BQ91" s="281"/>
      <c r="BR91" s="262"/>
      <c r="BS91" s="281"/>
      <c r="BT91" s="262"/>
      <c r="BU91" s="281"/>
      <c r="BV91" s="262"/>
      <c r="BW91" s="281"/>
      <c r="BX91" s="262"/>
      <c r="CC91" s="281"/>
      <c r="CD91" s="262"/>
    </row>
    <row r="92" spans="45:82" x14ac:dyDescent="0.25">
      <c r="AS92" s="14"/>
      <c r="AT92" s="241"/>
      <c r="AU92" s="241"/>
      <c r="AV92" s="241"/>
      <c r="AW92" s="281"/>
      <c r="AX92" s="262"/>
      <c r="AY92" s="281"/>
      <c r="AZ92" s="262"/>
      <c r="BA92" s="281"/>
      <c r="BB92" s="262"/>
      <c r="BC92" s="281"/>
      <c r="BD92" s="262"/>
      <c r="BE92" s="281"/>
      <c r="BF92" s="262"/>
      <c r="BG92" s="281"/>
      <c r="BH92" s="262"/>
      <c r="BI92" s="281"/>
      <c r="BJ92" s="262"/>
      <c r="BK92" s="281"/>
      <c r="BL92" s="262"/>
      <c r="BM92" s="281"/>
      <c r="BN92" s="262"/>
      <c r="BO92" s="281"/>
      <c r="BP92" s="262"/>
      <c r="BQ92" s="281"/>
      <c r="BR92" s="262"/>
      <c r="BS92" s="281"/>
      <c r="BT92" s="262"/>
      <c r="BU92" s="281"/>
      <c r="BV92" s="262"/>
      <c r="BW92" s="281"/>
      <c r="BX92" s="262"/>
      <c r="CC92" s="281"/>
      <c r="CD92" s="262"/>
    </row>
    <row r="93" spans="45:82" x14ac:dyDescent="0.25">
      <c r="AS93" s="14"/>
      <c r="AT93" s="241"/>
      <c r="AU93" s="241"/>
      <c r="AV93" s="241"/>
      <c r="AW93" s="281"/>
      <c r="AX93" s="262"/>
      <c r="AY93" s="281"/>
      <c r="AZ93" s="262"/>
      <c r="BA93" s="281"/>
      <c r="BB93" s="262"/>
      <c r="BC93" s="281"/>
      <c r="BD93" s="262"/>
      <c r="BE93" s="281"/>
      <c r="BF93" s="262"/>
      <c r="BG93" s="281"/>
      <c r="BH93" s="262"/>
      <c r="BI93" s="281"/>
      <c r="BJ93" s="262"/>
      <c r="BK93" s="281"/>
      <c r="BL93" s="262"/>
      <c r="BM93" s="281"/>
      <c r="BN93" s="262"/>
      <c r="BO93" s="281"/>
      <c r="BP93" s="262"/>
      <c r="BQ93" s="281"/>
      <c r="BR93" s="262"/>
      <c r="BS93" s="281"/>
      <c r="BT93" s="262"/>
      <c r="BU93" s="281"/>
      <c r="BV93" s="262"/>
      <c r="BW93" s="281"/>
      <c r="BX93" s="262"/>
      <c r="CC93" s="281"/>
      <c r="CD93" s="262"/>
    </row>
    <row r="94" spans="45:82" x14ac:dyDescent="0.25">
      <c r="AS94" s="14"/>
      <c r="AT94" s="241"/>
      <c r="AU94" s="241"/>
      <c r="AV94" s="241"/>
      <c r="AW94" s="281"/>
      <c r="AX94" s="262"/>
      <c r="AY94" s="281"/>
      <c r="AZ94" s="262"/>
      <c r="BA94" s="281"/>
      <c r="BB94" s="262"/>
      <c r="BC94" s="281"/>
      <c r="BD94" s="262"/>
      <c r="BE94" s="281"/>
      <c r="BF94" s="262"/>
      <c r="BG94" s="281"/>
      <c r="BH94" s="262"/>
      <c r="BI94" s="281"/>
      <c r="BJ94" s="262"/>
      <c r="BK94" s="281"/>
      <c r="BL94" s="262"/>
      <c r="BM94" s="281"/>
      <c r="BN94" s="262"/>
      <c r="BO94" s="281"/>
      <c r="BP94" s="262"/>
      <c r="BQ94" s="281"/>
      <c r="BR94" s="262"/>
      <c r="BS94" s="281"/>
      <c r="BT94" s="262"/>
      <c r="BU94" s="281"/>
      <c r="BV94" s="262"/>
      <c r="BW94" s="281"/>
      <c r="BX94" s="262"/>
      <c r="CC94" s="281"/>
      <c r="CD94" s="262"/>
    </row>
    <row r="95" spans="45:82" x14ac:dyDescent="0.25">
      <c r="AS95" s="14"/>
      <c r="AT95" s="241"/>
      <c r="AU95" s="241"/>
      <c r="AV95" s="241"/>
      <c r="AW95" s="281"/>
      <c r="AX95" s="262"/>
      <c r="AY95" s="281"/>
      <c r="AZ95" s="262"/>
      <c r="BA95" s="281"/>
      <c r="BB95" s="262"/>
      <c r="BC95" s="281"/>
      <c r="BD95" s="262"/>
      <c r="BE95" s="281"/>
      <c r="BF95" s="262"/>
      <c r="BG95" s="281"/>
      <c r="BH95" s="262"/>
      <c r="BI95" s="281"/>
      <c r="BJ95" s="262"/>
      <c r="BK95" s="281"/>
      <c r="BL95" s="262"/>
      <c r="BM95" s="281"/>
      <c r="BN95" s="262"/>
      <c r="BO95" s="281"/>
      <c r="BP95" s="262"/>
      <c r="BQ95" s="281"/>
      <c r="BR95" s="262"/>
      <c r="BS95" s="281"/>
      <c r="BT95" s="262"/>
      <c r="BU95" s="281"/>
      <c r="BV95" s="262"/>
      <c r="BW95" s="281"/>
      <c r="BX95" s="262"/>
      <c r="CC95" s="281"/>
      <c r="CD95" s="262"/>
    </row>
    <row r="96" spans="45:82" x14ac:dyDescent="0.25">
      <c r="AS96" s="14"/>
      <c r="AT96" s="241"/>
      <c r="AU96" s="241"/>
      <c r="AV96" s="241"/>
      <c r="AW96" s="281"/>
      <c r="AX96" s="262"/>
      <c r="AY96" s="281"/>
      <c r="AZ96" s="262"/>
      <c r="BA96" s="281"/>
      <c r="BB96" s="262"/>
      <c r="BC96" s="281"/>
      <c r="BD96" s="262"/>
      <c r="BE96" s="281"/>
      <c r="BF96" s="262"/>
      <c r="BG96" s="281"/>
      <c r="BH96" s="262"/>
      <c r="BI96" s="281"/>
      <c r="BJ96" s="262"/>
      <c r="BK96" s="281"/>
      <c r="BL96" s="262"/>
      <c r="BM96" s="281"/>
      <c r="BN96" s="262"/>
      <c r="BO96" s="281"/>
      <c r="BP96" s="262"/>
      <c r="BQ96" s="281"/>
      <c r="BR96" s="262"/>
      <c r="BS96" s="281"/>
      <c r="BT96" s="262"/>
      <c r="BU96" s="281"/>
      <c r="BV96" s="262"/>
      <c r="BW96" s="281"/>
      <c r="BX96" s="262"/>
      <c r="CC96" s="281"/>
      <c r="CD96" s="262"/>
    </row>
    <row r="97" spans="45:82" x14ac:dyDescent="0.25">
      <c r="AS97" s="14"/>
      <c r="AT97" s="241"/>
      <c r="AU97" s="241"/>
      <c r="AV97" s="241"/>
      <c r="AW97" s="281"/>
      <c r="AX97" s="262"/>
      <c r="AY97" s="281"/>
      <c r="AZ97" s="262"/>
      <c r="BA97" s="281"/>
      <c r="BB97" s="262"/>
      <c r="BC97" s="281"/>
      <c r="BD97" s="262"/>
      <c r="BE97" s="281"/>
      <c r="BF97" s="262"/>
      <c r="BG97" s="281"/>
      <c r="BH97" s="262"/>
      <c r="BI97" s="281"/>
      <c r="BJ97" s="262"/>
      <c r="BK97" s="281"/>
      <c r="BL97" s="262"/>
      <c r="BM97" s="281"/>
      <c r="BN97" s="262"/>
      <c r="BO97" s="281"/>
      <c r="BP97" s="262"/>
      <c r="BQ97" s="281"/>
      <c r="BR97" s="262"/>
      <c r="BS97" s="281"/>
      <c r="BT97" s="262"/>
      <c r="BU97" s="281"/>
      <c r="BV97" s="262"/>
      <c r="BW97" s="281"/>
      <c r="BX97" s="262"/>
      <c r="CC97" s="281"/>
      <c r="CD97" s="262"/>
    </row>
    <row r="98" spans="45:82" x14ac:dyDescent="0.25">
      <c r="AS98" s="14"/>
      <c r="AT98" s="241"/>
      <c r="AU98" s="241"/>
      <c r="AV98" s="241"/>
      <c r="AW98" s="281"/>
      <c r="AX98" s="262"/>
      <c r="AY98" s="281"/>
      <c r="AZ98" s="262"/>
      <c r="BA98" s="281"/>
      <c r="BB98" s="262"/>
      <c r="BC98" s="281"/>
      <c r="BD98" s="262"/>
      <c r="BE98" s="281"/>
      <c r="BF98" s="262"/>
      <c r="BG98" s="281"/>
      <c r="BH98" s="262"/>
      <c r="BI98" s="281"/>
      <c r="BJ98" s="262"/>
      <c r="BK98" s="281"/>
      <c r="BL98" s="262"/>
      <c r="BM98" s="281"/>
      <c r="BN98" s="262"/>
      <c r="BO98" s="281"/>
      <c r="BP98" s="262"/>
      <c r="BQ98" s="281"/>
      <c r="BR98" s="262"/>
      <c r="BS98" s="281"/>
      <c r="BT98" s="262"/>
      <c r="BU98" s="281"/>
      <c r="BV98" s="262"/>
      <c r="BW98" s="281"/>
      <c r="BX98" s="262"/>
      <c r="CC98" s="281"/>
      <c r="CD98" s="262"/>
    </row>
    <row r="99" spans="45:82" x14ac:dyDescent="0.25">
      <c r="AS99" s="14"/>
      <c r="AT99" s="241"/>
      <c r="AU99" s="241"/>
      <c r="AV99" s="241"/>
      <c r="AW99" s="281"/>
      <c r="AX99" s="262"/>
      <c r="AY99" s="281"/>
      <c r="AZ99" s="262"/>
      <c r="BA99" s="281"/>
      <c r="BB99" s="262"/>
      <c r="BC99" s="281"/>
      <c r="BD99" s="262"/>
      <c r="BE99" s="281"/>
      <c r="BF99" s="262"/>
      <c r="BG99" s="281"/>
      <c r="BH99" s="262"/>
      <c r="BI99" s="281"/>
      <c r="BJ99" s="262"/>
      <c r="BK99" s="281"/>
      <c r="BL99" s="262"/>
      <c r="BM99" s="281"/>
      <c r="BN99" s="262"/>
      <c r="BO99" s="281"/>
      <c r="BP99" s="262"/>
      <c r="BQ99" s="281"/>
      <c r="BR99" s="262"/>
      <c r="BS99" s="281"/>
      <c r="BT99" s="262"/>
      <c r="BU99" s="281"/>
      <c r="BV99" s="262"/>
      <c r="BW99" s="281"/>
      <c r="BX99" s="262"/>
      <c r="CC99" s="281"/>
      <c r="CD99" s="262"/>
    </row>
    <row r="100" spans="45:82" x14ac:dyDescent="0.25">
      <c r="AS100" s="14"/>
      <c r="AT100" s="241"/>
      <c r="AU100" s="241"/>
      <c r="AV100" s="241"/>
      <c r="AW100" s="281"/>
      <c r="AX100" s="262"/>
      <c r="AY100" s="281"/>
      <c r="AZ100" s="262"/>
      <c r="BA100" s="281"/>
      <c r="BB100" s="262"/>
      <c r="BC100" s="281"/>
      <c r="BD100" s="262"/>
      <c r="BE100" s="281"/>
      <c r="BF100" s="262"/>
      <c r="BG100" s="281"/>
      <c r="BH100" s="262"/>
      <c r="BI100" s="281"/>
      <c r="BJ100" s="262"/>
      <c r="BK100" s="281"/>
      <c r="BL100" s="262"/>
      <c r="BM100" s="281"/>
      <c r="BN100" s="262"/>
      <c r="BO100" s="281"/>
      <c r="BP100" s="262"/>
      <c r="BQ100" s="281"/>
      <c r="BR100" s="262"/>
      <c r="BS100" s="281"/>
      <c r="BT100" s="262"/>
      <c r="BU100" s="281"/>
      <c r="BV100" s="262"/>
      <c r="BW100" s="281"/>
      <c r="BX100" s="262"/>
      <c r="CC100" s="281"/>
      <c r="CD100" s="262"/>
    </row>
    <row r="101" spans="45:82" x14ac:dyDescent="0.25">
      <c r="AS101" s="14"/>
      <c r="AT101" s="241"/>
      <c r="AU101" s="241"/>
      <c r="AV101" s="241"/>
      <c r="AW101" s="281"/>
      <c r="AX101" s="262"/>
      <c r="AY101" s="281"/>
      <c r="AZ101" s="262"/>
      <c r="BA101" s="281"/>
      <c r="BB101" s="262"/>
      <c r="BC101" s="281"/>
      <c r="BD101" s="262"/>
      <c r="BE101" s="281"/>
      <c r="BF101" s="262"/>
      <c r="BG101" s="281"/>
      <c r="BH101" s="262"/>
      <c r="BI101" s="281"/>
      <c r="BJ101" s="262"/>
      <c r="BK101" s="281"/>
      <c r="BL101" s="262"/>
      <c r="BM101" s="281"/>
      <c r="BN101" s="262"/>
      <c r="BO101" s="281"/>
      <c r="BP101" s="262"/>
      <c r="BQ101" s="281"/>
      <c r="BR101" s="262"/>
      <c r="BS101" s="281"/>
      <c r="BT101" s="262"/>
      <c r="BU101" s="281"/>
      <c r="BV101" s="262"/>
      <c r="BW101" s="281"/>
      <c r="BX101" s="262"/>
      <c r="CC101" s="281"/>
      <c r="CD101" s="262"/>
    </row>
    <row r="102" spans="45:82" x14ac:dyDescent="0.25">
      <c r="AS102" s="14"/>
      <c r="AT102" s="241"/>
      <c r="AU102" s="241"/>
      <c r="AV102" s="241"/>
      <c r="AW102" s="281"/>
      <c r="AX102" s="262"/>
      <c r="AY102" s="281"/>
      <c r="AZ102" s="262"/>
      <c r="BA102" s="281"/>
      <c r="BB102" s="262"/>
      <c r="BC102" s="281"/>
      <c r="BD102" s="262"/>
      <c r="BE102" s="281"/>
      <c r="BF102" s="262"/>
      <c r="BG102" s="281"/>
      <c r="BH102" s="262"/>
      <c r="BI102" s="281"/>
      <c r="BJ102" s="262"/>
      <c r="BK102" s="281"/>
      <c r="BL102" s="262"/>
      <c r="BM102" s="281"/>
      <c r="BN102" s="262"/>
      <c r="BO102" s="281"/>
      <c r="BP102" s="262"/>
      <c r="BQ102" s="281"/>
      <c r="BR102" s="262"/>
      <c r="BS102" s="281"/>
      <c r="BT102" s="262"/>
      <c r="BU102" s="281"/>
      <c r="BV102" s="262"/>
      <c r="BW102" s="281"/>
      <c r="BX102" s="262"/>
      <c r="CC102" s="281"/>
      <c r="CD102" s="262"/>
    </row>
    <row r="103" spans="45:82" x14ac:dyDescent="0.25">
      <c r="AS103" s="14"/>
      <c r="AT103" s="241"/>
      <c r="AU103" s="241"/>
      <c r="AV103" s="241"/>
      <c r="AW103" s="281"/>
      <c r="AX103" s="262"/>
      <c r="AY103" s="281"/>
      <c r="AZ103" s="262"/>
      <c r="BA103" s="281"/>
      <c r="BB103" s="262"/>
      <c r="BC103" s="281"/>
      <c r="BD103" s="262"/>
      <c r="BE103" s="281"/>
      <c r="BF103" s="262"/>
      <c r="BG103" s="281"/>
      <c r="BH103" s="262"/>
      <c r="BI103" s="281"/>
      <c r="BJ103" s="262"/>
      <c r="BK103" s="281"/>
      <c r="BL103" s="262"/>
      <c r="BM103" s="281"/>
      <c r="BN103" s="262"/>
      <c r="BO103" s="281"/>
      <c r="BP103" s="262"/>
      <c r="BQ103" s="281"/>
      <c r="BR103" s="262"/>
      <c r="BS103" s="281"/>
      <c r="BT103" s="262"/>
      <c r="BU103" s="281"/>
      <c r="BV103" s="262"/>
      <c r="BW103" s="281"/>
      <c r="BX103" s="262"/>
      <c r="CC103" s="281"/>
      <c r="CD103" s="262"/>
    </row>
    <row r="104" spans="45:82" x14ac:dyDescent="0.25">
      <c r="AS104" s="14"/>
      <c r="AT104" s="241"/>
      <c r="AU104" s="241"/>
      <c r="AV104" s="241"/>
      <c r="AW104" s="281"/>
      <c r="AX104" s="262"/>
      <c r="AY104" s="281"/>
      <c r="AZ104" s="262"/>
      <c r="BA104" s="281"/>
      <c r="BB104" s="262"/>
      <c r="BC104" s="281"/>
      <c r="BD104" s="262"/>
      <c r="BE104" s="281"/>
      <c r="BF104" s="262"/>
      <c r="BG104" s="281"/>
      <c r="BH104" s="262"/>
      <c r="BI104" s="281"/>
      <c r="BJ104" s="262"/>
      <c r="BK104" s="281"/>
      <c r="BL104" s="262"/>
      <c r="BM104" s="281"/>
      <c r="BN104" s="262"/>
      <c r="BO104" s="281"/>
      <c r="BP104" s="262"/>
      <c r="BQ104" s="281"/>
      <c r="BR104" s="262"/>
      <c r="BS104" s="281"/>
      <c r="BT104" s="262"/>
      <c r="BU104" s="281"/>
      <c r="BV104" s="262"/>
      <c r="BW104" s="281"/>
      <c r="BX104" s="262"/>
      <c r="CC104" s="281"/>
      <c r="CD104" s="262"/>
    </row>
    <row r="105" spans="45:82" x14ac:dyDescent="0.25">
      <c r="AS105" s="14"/>
      <c r="AT105" s="241"/>
      <c r="AU105" s="241"/>
      <c r="AV105" s="241"/>
      <c r="AW105" s="281"/>
      <c r="AX105" s="262"/>
      <c r="AY105" s="281"/>
      <c r="AZ105" s="262"/>
      <c r="BA105" s="281"/>
      <c r="BB105" s="262"/>
      <c r="BC105" s="281"/>
      <c r="BD105" s="262"/>
      <c r="BE105" s="281"/>
      <c r="BF105" s="262"/>
      <c r="BG105" s="281"/>
      <c r="BH105" s="262"/>
      <c r="BI105" s="281"/>
      <c r="BJ105" s="262"/>
      <c r="BK105" s="281"/>
      <c r="BL105" s="262"/>
      <c r="BM105" s="281"/>
      <c r="BN105" s="262"/>
      <c r="BO105" s="281"/>
      <c r="BP105" s="262"/>
      <c r="BQ105" s="281"/>
      <c r="BR105" s="262"/>
      <c r="BS105" s="281"/>
      <c r="BT105" s="262"/>
      <c r="BU105" s="281"/>
      <c r="BV105" s="262"/>
      <c r="BW105" s="281"/>
      <c r="BX105" s="262"/>
      <c r="CC105" s="281"/>
      <c r="CD105" s="262"/>
    </row>
    <row r="106" spans="45:82" x14ac:dyDescent="0.25">
      <c r="AS106" s="14"/>
      <c r="AT106" s="241"/>
      <c r="AU106" s="241"/>
      <c r="AV106" s="241"/>
      <c r="AW106" s="281"/>
      <c r="AX106" s="262"/>
      <c r="AY106" s="281"/>
      <c r="AZ106" s="262"/>
      <c r="BA106" s="281"/>
      <c r="BB106" s="262"/>
      <c r="BC106" s="281"/>
      <c r="BD106" s="262"/>
      <c r="BE106" s="281"/>
      <c r="BF106" s="262"/>
      <c r="BG106" s="281"/>
      <c r="BH106" s="262"/>
      <c r="BI106" s="281"/>
      <c r="BJ106" s="262"/>
      <c r="BK106" s="281"/>
      <c r="BL106" s="262"/>
      <c r="BM106" s="281"/>
      <c r="BN106" s="262"/>
      <c r="BO106" s="281"/>
      <c r="BP106" s="262"/>
      <c r="BQ106" s="281"/>
      <c r="BR106" s="262"/>
      <c r="BS106" s="281"/>
      <c r="BT106" s="262"/>
      <c r="BU106" s="281"/>
      <c r="BV106" s="262"/>
      <c r="BW106" s="281"/>
      <c r="BX106" s="262"/>
      <c r="CC106" s="281"/>
      <c r="CD106" s="262"/>
    </row>
    <row r="107" spans="45:82" x14ac:dyDescent="0.25">
      <c r="AS107" s="14"/>
      <c r="AT107" s="241"/>
      <c r="AU107" s="241"/>
      <c r="AV107" s="241"/>
      <c r="AW107" s="281"/>
      <c r="AX107" s="262"/>
      <c r="AY107" s="281"/>
      <c r="AZ107" s="262"/>
      <c r="BA107" s="281"/>
      <c r="BB107" s="262"/>
      <c r="BC107" s="281"/>
      <c r="BD107" s="262"/>
      <c r="BE107" s="281"/>
      <c r="BF107" s="262"/>
      <c r="BG107" s="281"/>
      <c r="BH107" s="262"/>
      <c r="BI107" s="281"/>
      <c r="BJ107" s="262"/>
      <c r="BK107" s="281"/>
      <c r="BL107" s="262"/>
      <c r="BM107" s="281"/>
      <c r="BN107" s="262"/>
      <c r="BO107" s="281"/>
      <c r="BP107" s="262"/>
      <c r="BQ107" s="281"/>
      <c r="BR107" s="262"/>
      <c r="BS107" s="281"/>
      <c r="BT107" s="262"/>
      <c r="BU107" s="281"/>
      <c r="BV107" s="262"/>
      <c r="BW107" s="281"/>
      <c r="BX107" s="262"/>
      <c r="CC107" s="281"/>
      <c r="CD107" s="262"/>
    </row>
    <row r="108" spans="45:82" x14ac:dyDescent="0.25">
      <c r="AS108" s="14"/>
      <c r="AT108" s="241"/>
      <c r="AU108" s="241"/>
      <c r="AV108" s="241"/>
      <c r="AW108" s="281"/>
      <c r="AX108" s="262"/>
      <c r="AY108" s="281"/>
      <c r="AZ108" s="262"/>
      <c r="BA108" s="281"/>
      <c r="BB108" s="262"/>
      <c r="BC108" s="281"/>
      <c r="BD108" s="262"/>
      <c r="BE108" s="281"/>
      <c r="BF108" s="262"/>
      <c r="BG108" s="281"/>
      <c r="BH108" s="262"/>
      <c r="BI108" s="281"/>
      <c r="BJ108" s="262"/>
      <c r="BK108" s="281"/>
      <c r="BL108" s="262"/>
      <c r="BM108" s="281"/>
      <c r="BN108" s="262"/>
      <c r="BO108" s="281"/>
      <c r="BP108" s="262"/>
      <c r="BQ108" s="281"/>
      <c r="BR108" s="262"/>
      <c r="BS108" s="281"/>
      <c r="BT108" s="262"/>
      <c r="BU108" s="281"/>
      <c r="BV108" s="262"/>
      <c r="BW108" s="281"/>
      <c r="BX108" s="262"/>
      <c r="CC108" s="281"/>
      <c r="CD108" s="262"/>
    </row>
  </sheetData>
  <sheetProtection sheet="1" objects="1" scenarios="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AT44:CD44"/>
    <mergeCell ref="AT45:CD45"/>
    <mergeCell ref="AT46:CD46"/>
    <mergeCell ref="AT47:CD47"/>
    <mergeCell ref="AT52:CD52"/>
    <mergeCell ref="AT48:CD48"/>
    <mergeCell ref="AT49:CD49"/>
    <mergeCell ref="AT50:CD50"/>
    <mergeCell ref="AT51:CD51"/>
    <mergeCell ref="AT42:CD42"/>
    <mergeCell ref="AT43:CD43"/>
    <mergeCell ref="AT35:CD35"/>
    <mergeCell ref="BQ4:BR4"/>
    <mergeCell ref="D46:AR46"/>
    <mergeCell ref="D42:AR42"/>
    <mergeCell ref="D43:AR43"/>
    <mergeCell ref="D44:AR44"/>
    <mergeCell ref="D45:AR45"/>
    <mergeCell ref="D38:AR38"/>
    <mergeCell ref="AT36:CD36"/>
    <mergeCell ref="AT37:CD37"/>
    <mergeCell ref="AT38:CD38"/>
    <mergeCell ref="AT39:CD39"/>
    <mergeCell ref="AT40:CD40"/>
    <mergeCell ref="AT41:CD41"/>
    <mergeCell ref="D47:AR47"/>
    <mergeCell ref="D52:AR52"/>
    <mergeCell ref="D48:AR48"/>
    <mergeCell ref="D49:AR49"/>
    <mergeCell ref="D50:AR50"/>
    <mergeCell ref="D51:AR51"/>
    <mergeCell ref="D30:AR30"/>
    <mergeCell ref="D31:AR31"/>
    <mergeCell ref="D32:AR32"/>
    <mergeCell ref="D33:AR33"/>
    <mergeCell ref="D41:AR41"/>
    <mergeCell ref="D34:AR34"/>
    <mergeCell ref="D35:AR35"/>
    <mergeCell ref="D36:AR36"/>
    <mergeCell ref="D37:AR37"/>
    <mergeCell ref="D39:AR39"/>
    <mergeCell ref="D40:AR40"/>
    <mergeCell ref="D29:AR29"/>
    <mergeCell ref="C1:E1"/>
    <mergeCell ref="C4:AQ4"/>
    <mergeCell ref="D23:AQ23"/>
    <mergeCell ref="D22:AQ22"/>
    <mergeCell ref="C6:AN6"/>
    <mergeCell ref="D25:AQ25"/>
  </mergeCells>
  <phoneticPr fontId="18" type="noConversion"/>
  <conditionalFormatting sqref="G16 I16 K16 M16 O16 Q16 S16 U16 W16 Y16 AA16 AC16 AE16 AM16 AO16 AQ16">
    <cfRule type="cellIs" dxfId="38" priority="12" stopIfTrue="1" operator="lessThan">
      <formula>G9+G8+G14+G14</formula>
    </cfRule>
    <cfRule type="cellIs" dxfId="37" priority="13" stopIfTrue="1" operator="lessThan">
      <formula>#REF!</formula>
    </cfRule>
  </conditionalFormatting>
  <conditionalFormatting sqref="CI16 AR16">
    <cfRule type="cellIs" dxfId="36" priority="14" stopIfTrue="1" operator="lessThan">
      <formula>AR9+AR8+AR14+AR14</formula>
    </cfRule>
    <cfRule type="cellIs" dxfId="35" priority="15" stopIfTrue="1" operator="lessThan">
      <formula>AR17/1000</formula>
    </cfRule>
  </conditionalFormatting>
  <conditionalFormatting sqref="F18 F16 H18 J18 L18 N18 P18 R18 T18 V18 X18 Z18 AB18 AD18 AL18 AN18 AP18 H16 J16 L16 N16 P16 R16 T16 V16 X16 Z16 AB16 AD16 AL16 AN16 AP16">
    <cfRule type="cellIs" dxfId="34" priority="16" stopIfTrue="1" operator="lessThan">
      <formula>F17</formula>
    </cfRule>
  </conditionalFormatting>
  <conditionalFormatting sqref="BQ9 BM11:BM20 BO11:BO20 BK9 BM9 CA9 BK11:BK20 BI9 BI11:BI20 CG11:CG20 BC11:BC20 BG9 CE11:CE20 BE11:BE20 BG11:BG20 BC9 BE9 BA9 BA11:BA20 CE9 CG9 CC9 CC11:CC20 BY11:BY20 CA11:CA20 BW9 BY9 BU11:BU20 BW11:BW20 BS9 BU9 BQ11:BQ20 BS11:BS20 BO9 BW28 CE28 BY28 BA28 BC28 BE28 BG28 BI28 BK28 BM28 BO28 BQ28 BS28 BU28 CC28">
    <cfRule type="cellIs" dxfId="33" priority="17" stopIfTrue="1" operator="equal">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dxfId="32" priority="18" stopIfTrue="1" operator="equal">
      <formula>"&lt;&gt;"</formula>
    </cfRule>
  </conditionalFormatting>
  <conditionalFormatting sqref="F13 H13 J13 L13 N13 P13 R13 T13 V13 X13 Z13 AB13 AD13 AL13 AN13 AP13">
    <cfRule type="cellIs" dxfId="31" priority="19" stopIfTrue="1" operator="lessThan">
      <formula>F11+F12</formula>
    </cfRule>
    <cfRule type="cellIs" dxfId="30" priority="20" stopIfTrue="1" operator="lessThan">
      <formula>(F14+F15+F16+F18+F20)</formula>
    </cfRule>
  </conditionalFormatting>
  <conditionalFormatting sqref="AG16 AI16 AK16">
    <cfRule type="cellIs" dxfId="29" priority="7" stopIfTrue="1" operator="lessThan">
      <formula>AG9+AG8+AG14+AG14</formula>
    </cfRule>
    <cfRule type="cellIs" dxfId="28" priority="8" stopIfTrue="1" operator="lessThan">
      <formula>#REF!</formula>
    </cfRule>
  </conditionalFormatting>
  <conditionalFormatting sqref="AF18 AH18 AJ18 AF16 AH16 AJ16">
    <cfRule type="cellIs" dxfId="27" priority="9" stopIfTrue="1" operator="lessThan">
      <formula>AF17</formula>
    </cfRule>
  </conditionalFormatting>
  <conditionalFormatting sqref="AF13 AH13 AJ13">
    <cfRule type="cellIs" dxfId="26" priority="10" stopIfTrue="1" operator="lessThan">
      <formula>AF11+AF12</formula>
    </cfRule>
    <cfRule type="cellIs" dxfId="25" priority="11" stopIfTrue="1" operator="lessThan">
      <formula>(AF14+AF15+AF16+AF18+AF20)</formula>
    </cfRule>
  </conditionalFormatting>
  <conditionalFormatting sqref="AY9:AY20">
    <cfRule type="cellIs" dxfId="24" priority="35" stopIfTrue="1" operator="equal">
      <formula>"&gt; 100%"</formula>
    </cfRule>
  </conditionalFormatting>
  <conditionalFormatting sqref="CG10 CE10 CC10 CA10 BY10 BW10 BU10 BS10 BQ10 BO10 BM10 BK10 BI10 BG10 BE10 BA10 BC10">
    <cfRule type="cellIs" dxfId="23" priority="36" stopIfTrue="1" operator="equal">
      <formula>"&gt;25%"</formula>
    </cfRule>
  </conditionalFormatting>
  <printOptions horizontalCentered="1"/>
  <pageMargins left="0.45972222222222225" right="0.57013888888888886" top="0.82" bottom="0.98402777777777772" header="0.51180555555555562" footer="0.5"/>
  <pageSetup paperSize="9" scale="84" firstPageNumber="0" orientation="landscape" horizontalDpi="300" verticalDpi="300" r:id="rId2"/>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25" max="16383" man="1"/>
  </rowBreak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V108"/>
  <sheetViews>
    <sheetView showGridLines="0" rightToLeft="1" topLeftCell="C1" zoomScale="85" zoomScaleNormal="85" workbookViewId="0">
      <selection activeCell="T9" sqref="T9"/>
    </sheetView>
  </sheetViews>
  <sheetFormatPr defaultColWidth="9.109375" defaultRowHeight="13.2" x14ac:dyDescent="0.25"/>
  <cols>
    <col min="1" max="1" width="4.33203125" style="358" hidden="1" customWidth="1"/>
    <col min="2" max="2" width="8.33203125" style="358" hidden="1" customWidth="1"/>
    <col min="3" max="3" width="10.6640625" style="13" customWidth="1"/>
    <col min="4" max="4" width="36.6640625" style="13" customWidth="1"/>
    <col min="5" max="5" width="8.5546875" style="13" customWidth="1"/>
    <col min="6" max="6" width="6.88671875" style="110" hidden="1" customWidth="1"/>
    <col min="7" max="7" width="1.6640625" style="668" hidden="1" customWidth="1"/>
    <col min="8" max="8" width="6.88671875" style="110" hidden="1" customWidth="1"/>
    <col min="9" max="9" width="1.6640625" style="668" hidden="1" customWidth="1"/>
    <col min="10" max="10" width="6.88671875" style="110" hidden="1" customWidth="1"/>
    <col min="11" max="11" width="1.6640625" style="668" hidden="1" customWidth="1"/>
    <col min="12" max="12" width="6.88671875" style="110" hidden="1" customWidth="1"/>
    <col min="13" max="13" width="1.6640625" style="668" hidden="1" customWidth="1"/>
    <col min="14" max="14" width="6.88671875" style="110" hidden="1" customWidth="1"/>
    <col min="15" max="15" width="1.6640625" style="668" hidden="1" customWidth="1"/>
    <col min="16" max="16" width="6.88671875" style="110" hidden="1" customWidth="1"/>
    <col min="17" max="17" width="1.6640625" style="668" hidden="1" customWidth="1"/>
    <col min="18" max="18" width="6.88671875" style="110" hidden="1" customWidth="1"/>
    <col min="19" max="19" width="1.6640625" style="668" hidden="1" customWidth="1"/>
    <col min="20" max="20" width="6.88671875" style="110" customWidth="1"/>
    <col min="21" max="21" width="1.6640625" style="668" customWidth="1"/>
    <col min="22" max="22" width="6.88671875" style="110" customWidth="1"/>
    <col min="23" max="23" width="1.6640625" style="668" customWidth="1"/>
    <col min="24" max="24" width="6.88671875" style="110" customWidth="1"/>
    <col min="25" max="25" width="1.6640625" style="668" customWidth="1"/>
    <col min="26" max="26" width="6.88671875" style="110" customWidth="1"/>
    <col min="27" max="27" width="1.6640625" style="668" customWidth="1"/>
    <col min="28" max="28" width="6.88671875" style="110" customWidth="1"/>
    <col min="29" max="29" width="1.6640625" style="668" customWidth="1"/>
    <col min="30" max="30" width="6.88671875" style="115" customWidth="1"/>
    <col min="31" max="31" width="1.6640625" style="668" customWidth="1"/>
    <col min="32" max="32" width="6.88671875" style="115" customWidth="1"/>
    <col min="33" max="33" width="1.6640625" style="668" customWidth="1"/>
    <col min="34" max="34" width="6.88671875" style="110" customWidth="1"/>
    <col min="35" max="35" width="1.6640625" style="668" customWidth="1"/>
    <col min="36" max="36" width="6.88671875" style="110" customWidth="1"/>
    <col min="37" max="37" width="1.6640625" style="668" customWidth="1"/>
    <col min="38" max="38" width="6.88671875" style="115" customWidth="1"/>
    <col min="39" max="39" width="1.6640625" style="668" customWidth="1"/>
    <col min="40" max="40" width="6.88671875" style="110" customWidth="1"/>
    <col min="41" max="41" width="1.6640625" style="668" customWidth="1"/>
    <col min="42" max="42" width="6.88671875" style="110" customWidth="1"/>
    <col min="43" max="43" width="1.6640625" style="668" customWidth="1"/>
    <col min="44" max="44" width="0.88671875" style="115" customWidth="1"/>
    <col min="45" max="45" width="4.44140625" style="13" customWidth="1"/>
    <col min="46" max="46" width="4.6640625" style="224" customWidth="1"/>
    <col min="47" max="47" width="35.109375" style="224" customWidth="1"/>
    <col min="48" max="48" width="7.6640625" style="224" customWidth="1"/>
    <col min="49" max="49" width="5.6640625" style="278" customWidth="1"/>
    <col min="50" max="50" width="1.6640625" style="279" customWidth="1"/>
    <col min="51" max="51" width="5.6640625" style="278" customWidth="1"/>
    <col min="52" max="52" width="1.6640625" style="279" customWidth="1"/>
    <col min="53" max="53" width="5.6640625" style="278" customWidth="1"/>
    <col min="54" max="54" width="1.6640625" style="279" customWidth="1"/>
    <col min="55" max="55" width="5.6640625" style="278" customWidth="1"/>
    <col min="56" max="56" width="1.6640625" style="279" customWidth="1"/>
    <col min="57" max="57" width="5.6640625" style="278" customWidth="1"/>
    <col min="58" max="58" width="1.6640625" style="279" customWidth="1"/>
    <col min="59" max="59" width="5.6640625" style="278" customWidth="1"/>
    <col min="60" max="60" width="1.6640625" style="279" customWidth="1"/>
    <col min="61" max="61" width="5.6640625" style="278" customWidth="1"/>
    <col min="62" max="62" width="1.6640625" style="279" customWidth="1"/>
    <col min="63" max="63" width="5.6640625" style="278" customWidth="1"/>
    <col min="64" max="64" width="1.6640625" style="279" customWidth="1"/>
    <col min="65" max="65" width="5.6640625" style="278" customWidth="1"/>
    <col min="66" max="66" width="1.6640625" style="279" customWidth="1"/>
    <col min="67" max="67" width="5.6640625" style="278" customWidth="1"/>
    <col min="68" max="68" width="1.6640625" style="279" customWidth="1"/>
    <col min="69" max="69" width="5.6640625" style="278" customWidth="1"/>
    <col min="70" max="70" width="1.6640625" style="279" customWidth="1"/>
    <col min="71" max="71" width="5.6640625" style="278" customWidth="1"/>
    <col min="72" max="72" width="1.6640625" style="279" customWidth="1"/>
    <col min="73" max="73" width="5.6640625" style="278" customWidth="1"/>
    <col min="74" max="74" width="1.6640625" style="279" customWidth="1"/>
    <col min="75" max="75" width="5.6640625" style="278" customWidth="1"/>
    <col min="76" max="76" width="1.6640625" style="279" customWidth="1"/>
    <col min="77" max="77" width="5.88671875" style="224" customWidth="1"/>
    <col min="78" max="78" width="1.6640625" style="224" customWidth="1"/>
    <col min="79" max="79" width="5.88671875" style="224" customWidth="1"/>
    <col min="80" max="80" width="1.6640625" style="224" customWidth="1"/>
    <col min="81" max="81" width="5.6640625" style="278" customWidth="1"/>
    <col min="82" max="82" width="1.6640625" style="279" customWidth="1"/>
    <col min="83" max="83" width="5.88671875" style="224" customWidth="1"/>
    <col min="84" max="84" width="1.6640625" style="224" customWidth="1"/>
    <col min="85" max="85" width="5.88671875" style="224" customWidth="1"/>
    <col min="86" max="86" width="1.6640625" style="224" customWidth="1"/>
    <col min="87" max="16384" width="9.109375" style="13"/>
  </cols>
  <sheetData>
    <row r="1" spans="1:97" ht="16.5" customHeight="1" x14ac:dyDescent="0.3">
      <c r="B1" s="358">
        <v>1</v>
      </c>
      <c r="C1" s="764" t="s">
        <v>279</v>
      </c>
      <c r="D1" s="764"/>
      <c r="E1" s="765"/>
      <c r="F1" s="446"/>
      <c r="G1" s="663"/>
      <c r="H1" s="124"/>
      <c r="I1" s="663"/>
      <c r="J1" s="124"/>
      <c r="K1" s="663"/>
      <c r="L1" s="124"/>
      <c r="M1" s="663"/>
      <c r="N1" s="124"/>
      <c r="O1" s="663"/>
      <c r="P1" s="124"/>
      <c r="Q1" s="663"/>
      <c r="R1" s="124"/>
      <c r="S1" s="663"/>
      <c r="T1" s="124"/>
      <c r="U1" s="663"/>
      <c r="V1" s="124"/>
      <c r="W1" s="663"/>
      <c r="X1" s="124"/>
      <c r="Y1" s="663"/>
      <c r="Z1" s="136"/>
      <c r="AA1" s="156"/>
      <c r="AB1" s="136"/>
      <c r="AC1" s="156"/>
      <c r="AD1" s="156"/>
      <c r="AE1" s="156"/>
      <c r="AF1" s="156"/>
      <c r="AG1" s="156"/>
      <c r="AH1" s="136"/>
      <c r="AI1" s="156"/>
      <c r="AJ1" s="136"/>
      <c r="AK1" s="156"/>
      <c r="AL1" s="156"/>
      <c r="AM1" s="156"/>
      <c r="AN1" s="136"/>
      <c r="AO1" s="156"/>
      <c r="AP1" s="136"/>
      <c r="AQ1" s="156"/>
      <c r="AR1" s="116"/>
      <c r="AS1" s="14"/>
      <c r="AT1" s="588" t="s">
        <v>91</v>
      </c>
      <c r="AU1" s="241"/>
      <c r="AV1" s="225"/>
      <c r="AW1" s="260"/>
      <c r="AX1" s="261"/>
      <c r="AY1" s="260"/>
      <c r="AZ1" s="261"/>
      <c r="BA1" s="260"/>
      <c r="BB1" s="261"/>
      <c r="BC1" s="260"/>
      <c r="BD1" s="261"/>
      <c r="BE1" s="260"/>
      <c r="BF1" s="261"/>
      <c r="BG1" s="260"/>
      <c r="BH1" s="261"/>
      <c r="BI1" s="260"/>
      <c r="BJ1" s="261"/>
      <c r="BK1" s="260"/>
      <c r="BL1" s="261"/>
      <c r="BM1" s="260"/>
      <c r="BN1" s="261"/>
      <c r="BO1" s="260"/>
      <c r="BP1" s="261"/>
      <c r="BQ1" s="260"/>
      <c r="BR1" s="261"/>
      <c r="BS1" s="260"/>
      <c r="BT1" s="261"/>
      <c r="BU1" s="260"/>
      <c r="BV1" s="262"/>
      <c r="BW1" s="260"/>
      <c r="BX1" s="262"/>
      <c r="BY1" s="241"/>
      <c r="BZ1" s="241"/>
      <c r="CA1" s="241"/>
      <c r="CB1" s="241"/>
      <c r="CC1" s="260"/>
      <c r="CD1" s="262"/>
      <c r="CE1" s="241"/>
      <c r="CF1" s="241"/>
      <c r="CG1" s="241"/>
      <c r="CH1" s="241"/>
      <c r="CI1" s="14"/>
      <c r="CJ1" s="14"/>
      <c r="CK1" s="14"/>
      <c r="CL1" s="14"/>
      <c r="CM1" s="14"/>
      <c r="CN1" s="14"/>
      <c r="CO1" s="14"/>
      <c r="CP1" s="14"/>
      <c r="CQ1" s="14"/>
      <c r="CR1" s="14"/>
      <c r="CS1" s="14"/>
    </row>
    <row r="2" spans="1:97" x14ac:dyDescent="0.25">
      <c r="C2" s="52"/>
      <c r="D2" s="52"/>
      <c r="E2" s="53"/>
      <c r="F2" s="447"/>
      <c r="G2" s="145"/>
      <c r="H2" s="125"/>
      <c r="I2" s="145"/>
      <c r="J2" s="125"/>
      <c r="K2" s="145"/>
      <c r="L2" s="125"/>
      <c r="M2" s="145"/>
      <c r="N2" s="125"/>
      <c r="O2" s="145"/>
      <c r="P2" s="125"/>
      <c r="Q2" s="145"/>
      <c r="R2" s="125"/>
      <c r="S2" s="145"/>
      <c r="T2" s="125"/>
      <c r="U2" s="145"/>
      <c r="V2" s="125"/>
      <c r="W2" s="145"/>
      <c r="X2" s="125"/>
      <c r="Y2" s="145"/>
      <c r="Z2" s="137"/>
      <c r="AA2" s="157"/>
      <c r="AB2" s="137"/>
      <c r="AC2" s="157"/>
      <c r="AD2" s="157"/>
      <c r="AE2" s="157"/>
      <c r="AF2" s="157"/>
      <c r="AG2" s="157"/>
      <c r="AH2" s="137"/>
      <c r="AI2" s="157"/>
      <c r="AJ2" s="137"/>
      <c r="AK2" s="157"/>
      <c r="AL2" s="157"/>
      <c r="AM2" s="157"/>
      <c r="AN2" s="137"/>
      <c r="AO2" s="157"/>
      <c r="AP2" s="137"/>
      <c r="AQ2" s="157"/>
      <c r="AR2" s="117"/>
      <c r="AS2" s="14"/>
      <c r="AT2" s="480" t="s">
        <v>92</v>
      </c>
      <c r="AU2" s="243"/>
      <c r="AV2" s="243"/>
      <c r="AW2" s="263"/>
      <c r="AX2" s="264"/>
      <c r="AY2" s="263"/>
      <c r="AZ2" s="264"/>
      <c r="BA2" s="263"/>
      <c r="BB2" s="264"/>
      <c r="BC2" s="263"/>
      <c r="BD2" s="264"/>
      <c r="BE2" s="263"/>
      <c r="BF2" s="264"/>
      <c r="BG2" s="263"/>
      <c r="BH2" s="264"/>
      <c r="BI2" s="263"/>
      <c r="BJ2" s="264"/>
      <c r="BK2" s="263"/>
      <c r="BL2" s="264"/>
      <c r="BM2" s="263"/>
      <c r="BN2" s="264"/>
      <c r="BO2" s="263"/>
      <c r="BP2" s="264"/>
      <c r="BQ2" s="263"/>
      <c r="BR2" s="264"/>
      <c r="BS2" s="263"/>
      <c r="BT2" s="264"/>
      <c r="BU2" s="263"/>
      <c r="BV2" s="264"/>
      <c r="BW2" s="263"/>
      <c r="BX2" s="264"/>
      <c r="BY2" s="241"/>
      <c r="BZ2" s="241"/>
      <c r="CA2" s="241"/>
      <c r="CB2" s="241"/>
      <c r="CC2" s="263"/>
      <c r="CD2" s="264"/>
      <c r="CE2" s="241"/>
      <c r="CF2" s="241"/>
      <c r="CG2" s="241"/>
      <c r="CH2" s="241"/>
      <c r="CI2" s="14"/>
      <c r="CJ2" s="14"/>
      <c r="CK2" s="14"/>
      <c r="CL2" s="14"/>
      <c r="CM2" s="14"/>
      <c r="CN2" s="14"/>
      <c r="CO2" s="14"/>
      <c r="CP2" s="14"/>
      <c r="CQ2" s="14"/>
      <c r="CR2" s="14"/>
      <c r="CS2" s="14"/>
    </row>
    <row r="3" spans="1:97" s="9" customFormat="1" ht="17.25" customHeight="1" x14ac:dyDescent="0.25">
      <c r="A3" s="358"/>
      <c r="B3" s="358">
        <v>422</v>
      </c>
      <c r="C3" s="583" t="s">
        <v>84</v>
      </c>
      <c r="D3" s="513" t="s">
        <v>361</v>
      </c>
      <c r="E3" s="514"/>
      <c r="F3" s="515"/>
      <c r="G3" s="516"/>
      <c r="H3" s="517"/>
      <c r="I3" s="516"/>
      <c r="J3" s="517"/>
      <c r="K3" s="516"/>
      <c r="L3" s="517"/>
      <c r="M3" s="516"/>
      <c r="N3" s="517"/>
      <c r="O3" s="516"/>
      <c r="P3" s="518"/>
      <c r="Q3" s="516"/>
      <c r="R3" s="518"/>
      <c r="S3" s="516"/>
      <c r="T3" s="518"/>
      <c r="U3" s="145"/>
      <c r="V3" s="584" t="s">
        <v>85</v>
      </c>
      <c r="W3" s="670"/>
      <c r="X3" s="520"/>
      <c r="Y3" s="519"/>
      <c r="Z3" s="521"/>
      <c r="AA3" s="519"/>
      <c r="AB3" s="520"/>
      <c r="AC3" s="519"/>
      <c r="AD3" s="520"/>
      <c r="AE3" s="519"/>
      <c r="AF3" s="520"/>
      <c r="AG3" s="519"/>
      <c r="AH3" s="522"/>
      <c r="AI3" s="671"/>
      <c r="AJ3" s="523"/>
      <c r="AK3" s="671"/>
      <c r="AL3" s="520"/>
      <c r="AM3" s="519"/>
      <c r="AN3" s="522"/>
      <c r="AO3" s="671"/>
      <c r="AP3" s="523"/>
      <c r="AQ3" s="671"/>
      <c r="AR3" s="208"/>
      <c r="AS3" s="173"/>
      <c r="AT3" s="481" t="s">
        <v>93</v>
      </c>
      <c r="AU3" s="245"/>
      <c r="AV3" s="246"/>
      <c r="AW3" s="247"/>
      <c r="AX3" s="370"/>
      <c r="AY3" s="370"/>
      <c r="AZ3" s="370"/>
      <c r="BA3" s="370"/>
      <c r="BB3" s="226"/>
      <c r="BC3" s="226"/>
      <c r="BD3" s="226"/>
      <c r="BE3" s="226"/>
      <c r="BF3" s="226"/>
      <c r="BG3" s="226"/>
      <c r="BH3" s="248"/>
      <c r="BI3" s="247"/>
      <c r="BJ3" s="247"/>
      <c r="BK3" s="247"/>
      <c r="BL3" s="247"/>
      <c r="BM3" s="247"/>
      <c r="BN3" s="247"/>
      <c r="BO3" s="248"/>
      <c r="BP3" s="248"/>
      <c r="BQ3" s="248"/>
      <c r="BR3" s="247"/>
      <c r="BS3" s="247"/>
      <c r="BT3" s="247"/>
      <c r="BU3" s="247"/>
      <c r="BV3" s="247"/>
      <c r="BW3" s="247"/>
      <c r="BX3" s="247"/>
      <c r="BY3" s="247"/>
      <c r="BZ3" s="245"/>
      <c r="CA3" s="245"/>
      <c r="CB3" s="245"/>
      <c r="CC3" s="247"/>
      <c r="CD3" s="247"/>
      <c r="CE3" s="247"/>
      <c r="CF3" s="245"/>
      <c r="CG3" s="245"/>
      <c r="CH3" s="245"/>
      <c r="CI3" s="106"/>
    </row>
    <row r="4" spans="1:97" s="9" customFormat="1" ht="3.75" customHeight="1" x14ac:dyDescent="0.25">
      <c r="A4" s="358"/>
      <c r="B4" s="358"/>
      <c r="C4" s="766"/>
      <c r="D4" s="766"/>
      <c r="E4" s="766"/>
      <c r="F4" s="767"/>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159"/>
      <c r="AS4" s="173"/>
      <c r="AT4" s="345"/>
      <c r="AU4" s="244"/>
      <c r="AV4" s="244"/>
      <c r="AW4" s="244"/>
      <c r="AX4" s="244"/>
      <c r="AY4" s="244"/>
      <c r="AZ4" s="244"/>
      <c r="BA4" s="265"/>
      <c r="BB4" s="266"/>
      <c r="BC4" s="265"/>
      <c r="BD4" s="266"/>
      <c r="BE4" s="265"/>
      <c r="BF4" s="266"/>
      <c r="BG4" s="265"/>
      <c r="BH4" s="266"/>
      <c r="BI4" s="265"/>
      <c r="BJ4" s="266"/>
      <c r="BK4" s="265"/>
      <c r="BL4" s="266"/>
      <c r="BM4" s="267"/>
      <c r="BN4" s="268"/>
      <c r="BO4" s="267"/>
      <c r="BP4" s="268"/>
      <c r="BQ4" s="799"/>
      <c r="BR4" s="799"/>
      <c r="BS4" s="267"/>
      <c r="BT4" s="268"/>
      <c r="BU4" s="267"/>
      <c r="BV4" s="268"/>
      <c r="BW4" s="267"/>
      <c r="BX4" s="268"/>
      <c r="BY4" s="245"/>
      <c r="BZ4" s="244"/>
      <c r="CA4" s="244"/>
      <c r="CB4" s="244"/>
      <c r="CC4" s="267"/>
      <c r="CD4" s="268"/>
      <c r="CE4" s="245"/>
      <c r="CF4" s="244"/>
      <c r="CG4" s="244"/>
      <c r="CH4" s="244"/>
    </row>
    <row r="5" spans="1:97" customFormat="1" ht="15" customHeight="1" x14ac:dyDescent="0.25">
      <c r="A5" s="407"/>
      <c r="B5" s="358">
        <v>1710</v>
      </c>
      <c r="C5" s="634" t="s">
        <v>152</v>
      </c>
      <c r="D5" s="699" t="s">
        <v>360</v>
      </c>
      <c r="E5" s="635"/>
      <c r="F5" s="635"/>
      <c r="G5" s="664"/>
      <c r="H5" s="53"/>
      <c r="I5" s="664"/>
      <c r="J5" s="53"/>
      <c r="K5" s="664"/>
      <c r="L5" s="53"/>
      <c r="M5" s="664"/>
      <c r="N5" s="53"/>
      <c r="O5" s="664"/>
      <c r="P5" s="53"/>
      <c r="Q5" s="664"/>
      <c r="R5" s="53"/>
      <c r="S5" s="664"/>
      <c r="T5" s="53"/>
      <c r="U5" s="664"/>
      <c r="V5" s="53"/>
      <c r="W5" s="664"/>
      <c r="X5" s="53"/>
      <c r="Y5" s="664"/>
      <c r="Z5" s="53"/>
      <c r="AA5" s="664"/>
      <c r="AB5" s="53"/>
      <c r="AC5" s="664"/>
      <c r="AD5" s="53"/>
      <c r="AE5" s="664"/>
      <c r="AF5" s="54"/>
      <c r="AG5" s="664"/>
      <c r="AH5" s="54"/>
      <c r="AI5" s="146"/>
      <c r="AJ5" s="126"/>
      <c r="AK5" s="146"/>
      <c r="AL5" s="54"/>
      <c r="AM5" s="664"/>
      <c r="AN5" s="54"/>
      <c r="AO5" s="146"/>
      <c r="AP5" s="126"/>
      <c r="AQ5" s="146"/>
      <c r="AR5" s="140"/>
      <c r="AS5" s="169"/>
      <c r="AT5" s="346"/>
      <c r="AU5" s="227"/>
      <c r="AV5" s="227"/>
      <c r="AW5" s="227"/>
      <c r="AX5" s="316"/>
      <c r="AY5" s="270"/>
      <c r="AZ5" s="316"/>
      <c r="BA5" s="270"/>
      <c r="BB5" s="316"/>
      <c r="BC5" s="270"/>
      <c r="BD5" s="316"/>
      <c r="BE5" s="270"/>
      <c r="BF5" s="316"/>
      <c r="BG5" s="270"/>
      <c r="BH5" s="316"/>
      <c r="BI5" s="270"/>
      <c r="BJ5" s="316"/>
      <c r="BK5" s="270"/>
      <c r="BL5" s="316"/>
      <c r="BM5" s="270"/>
      <c r="BN5" s="316"/>
      <c r="BO5" s="270"/>
      <c r="BP5" s="316"/>
      <c r="BQ5" s="270"/>
      <c r="BR5" s="316"/>
      <c r="BS5" s="270"/>
      <c r="BT5" s="316"/>
      <c r="BU5" s="270"/>
      <c r="BV5" s="316"/>
      <c r="BW5" s="270"/>
      <c r="BX5" s="316"/>
      <c r="BY5" s="245"/>
      <c r="BZ5" s="245"/>
      <c r="CA5" s="245"/>
      <c r="CB5" s="245"/>
      <c r="CC5" s="270"/>
      <c r="CD5" s="316"/>
      <c r="CE5" s="245"/>
      <c r="CF5" s="245"/>
      <c r="CG5" s="245"/>
      <c r="CH5" s="245"/>
      <c r="CI5" s="106"/>
      <c r="CJ5" s="85"/>
      <c r="CK5" s="85"/>
      <c r="CL5" s="85"/>
      <c r="CM5" s="85"/>
    </row>
    <row r="6" spans="1:97" ht="18.75" customHeight="1" x14ac:dyDescent="0.3">
      <c r="B6" s="358">
        <v>167</v>
      </c>
      <c r="C6" s="807" t="s">
        <v>153</v>
      </c>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155"/>
      <c r="AP6" s="135"/>
      <c r="AQ6" s="155"/>
      <c r="AR6" s="165"/>
      <c r="AS6" s="177"/>
      <c r="AT6" s="345"/>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14"/>
      <c r="CJ6" s="14"/>
      <c r="CK6" s="14"/>
      <c r="CL6" s="14"/>
      <c r="CM6" s="14"/>
      <c r="CN6" s="14"/>
      <c r="CO6" s="14"/>
      <c r="CP6" s="14"/>
      <c r="CQ6" s="14"/>
      <c r="CR6" s="14"/>
      <c r="CS6" s="14"/>
    </row>
    <row r="7" spans="1:97" s="91" customFormat="1" ht="16.5" customHeight="1" x14ac:dyDescent="0.25">
      <c r="A7" s="410"/>
      <c r="B7" s="410"/>
      <c r="C7"/>
      <c r="D7"/>
      <c r="E7"/>
      <c r="F7" s="450"/>
      <c r="G7" s="148"/>
      <c r="H7" s="134"/>
      <c r="I7" s="148"/>
      <c r="J7" s="134"/>
      <c r="K7" s="148"/>
      <c r="L7" s="134"/>
      <c r="M7" s="148"/>
      <c r="N7" s="134"/>
      <c r="O7" s="148"/>
      <c r="P7" s="134"/>
      <c r="Q7" s="148"/>
      <c r="R7" s="586" t="s">
        <v>86</v>
      </c>
      <c r="S7" s="669"/>
      <c r="T7" s="694" t="s">
        <v>86</v>
      </c>
      <c r="U7" s="669"/>
      <c r="V7" s="203"/>
      <c r="W7" s="669"/>
      <c r="X7" s="203"/>
      <c r="Y7" s="669"/>
      <c r="Z7" s="204"/>
      <c r="AA7" s="669"/>
      <c r="AB7" s="133"/>
      <c r="AC7" s="669"/>
      <c r="AD7" s="203"/>
      <c r="AE7" s="669"/>
      <c r="AF7" s="206"/>
      <c r="AG7" s="669"/>
      <c r="AH7" s="207"/>
      <c r="AI7" s="672"/>
      <c r="AJ7" s="12"/>
      <c r="AK7" s="674" t="s">
        <v>353</v>
      </c>
      <c r="AL7" s="206"/>
      <c r="AM7" s="669"/>
      <c r="AN7" s="207"/>
      <c r="AO7" s="672"/>
      <c r="AP7" s="12"/>
      <c r="AQ7" s="696" t="s">
        <v>87</v>
      </c>
      <c r="AR7" s="121"/>
      <c r="AS7" s="178"/>
      <c r="AT7" s="485" t="s">
        <v>141</v>
      </c>
      <c r="AU7" s="485"/>
      <c r="AV7" s="329"/>
      <c r="AW7" s="330"/>
      <c r="AX7" s="331"/>
      <c r="AY7" s="330"/>
      <c r="AZ7" s="331"/>
      <c r="BA7" s="330"/>
      <c r="BB7" s="331"/>
      <c r="BC7" s="330"/>
      <c r="BD7" s="331"/>
      <c r="BE7" s="330"/>
      <c r="BF7" s="331"/>
      <c r="BG7" s="330"/>
      <c r="BH7" s="331"/>
      <c r="BI7" s="330"/>
      <c r="BJ7" s="331"/>
      <c r="BK7" s="332"/>
      <c r="BL7" s="333"/>
      <c r="BM7" s="334"/>
      <c r="BN7" s="333"/>
      <c r="BO7" s="332"/>
      <c r="BP7" s="333"/>
      <c r="BQ7" s="335"/>
      <c r="BR7" s="336"/>
      <c r="BS7" s="335"/>
      <c r="BT7" s="336"/>
      <c r="BU7" s="335"/>
      <c r="BV7" s="336"/>
      <c r="BW7" s="335"/>
      <c r="BX7" s="336"/>
      <c r="BY7" s="328"/>
      <c r="BZ7" s="328"/>
      <c r="CA7" s="328"/>
      <c r="CB7" s="328"/>
      <c r="CC7" s="335"/>
      <c r="CD7" s="336"/>
      <c r="CE7" s="328"/>
      <c r="CF7" s="328"/>
      <c r="CG7" s="328"/>
      <c r="CH7" s="328"/>
      <c r="CI7" s="178"/>
      <c r="CJ7" s="178"/>
      <c r="CK7" s="178"/>
      <c r="CL7" s="178"/>
      <c r="CM7" s="178"/>
      <c r="CN7" s="178"/>
      <c r="CO7" s="178"/>
      <c r="CP7" s="178"/>
      <c r="CQ7" s="178"/>
      <c r="CR7" s="178"/>
      <c r="CS7" s="178"/>
    </row>
    <row r="8" spans="1:97" s="83" customFormat="1" ht="31.5" customHeight="1" x14ac:dyDescent="0.2">
      <c r="A8" s="365"/>
      <c r="B8" s="411">
        <v>2</v>
      </c>
      <c r="C8" s="587" t="s">
        <v>88</v>
      </c>
      <c r="D8" s="587" t="s">
        <v>89</v>
      </c>
      <c r="E8" s="587" t="s">
        <v>90</v>
      </c>
      <c r="F8" s="112">
        <v>1990</v>
      </c>
      <c r="G8" s="665"/>
      <c r="H8" s="112">
        <v>1995</v>
      </c>
      <c r="I8" s="665"/>
      <c r="J8" s="112">
        <v>1996</v>
      </c>
      <c r="K8" s="665"/>
      <c r="L8" s="112">
        <v>1997</v>
      </c>
      <c r="M8" s="665"/>
      <c r="N8" s="112">
        <v>1998</v>
      </c>
      <c r="O8" s="665"/>
      <c r="P8" s="112">
        <v>1999</v>
      </c>
      <c r="Q8" s="665"/>
      <c r="R8" s="112">
        <v>2000</v>
      </c>
      <c r="S8" s="665"/>
      <c r="T8" s="112">
        <v>2001</v>
      </c>
      <c r="U8" s="665"/>
      <c r="V8" s="112">
        <v>2002</v>
      </c>
      <c r="W8" s="665"/>
      <c r="X8" s="112">
        <v>2003</v>
      </c>
      <c r="Y8" s="665"/>
      <c r="Z8" s="112">
        <v>2004</v>
      </c>
      <c r="AA8" s="665"/>
      <c r="AB8" s="112">
        <v>2005</v>
      </c>
      <c r="AC8" s="665"/>
      <c r="AD8" s="112">
        <v>2006</v>
      </c>
      <c r="AE8" s="665"/>
      <c r="AF8" s="112">
        <v>2007</v>
      </c>
      <c r="AG8" s="665"/>
      <c r="AH8" s="112">
        <v>2008</v>
      </c>
      <c r="AI8" s="665"/>
      <c r="AJ8" s="112">
        <v>2009</v>
      </c>
      <c r="AK8" s="665"/>
      <c r="AL8" s="112">
        <v>2010</v>
      </c>
      <c r="AM8" s="665"/>
      <c r="AN8" s="112">
        <v>2011</v>
      </c>
      <c r="AO8" s="665"/>
      <c r="AP8" s="112">
        <v>2012</v>
      </c>
      <c r="AQ8" s="665"/>
      <c r="AR8" s="170"/>
      <c r="AS8" s="218"/>
      <c r="AT8" s="61" t="s">
        <v>171</v>
      </c>
      <c r="AU8" s="61" t="s">
        <v>172</v>
      </c>
      <c r="AV8" s="61" t="s">
        <v>173</v>
      </c>
      <c r="AW8" s="112">
        <v>1990</v>
      </c>
      <c r="AX8" s="113"/>
      <c r="AY8" s="112">
        <v>1995</v>
      </c>
      <c r="AZ8" s="113"/>
      <c r="BA8" s="112">
        <v>1996</v>
      </c>
      <c r="BB8" s="113"/>
      <c r="BC8" s="112">
        <v>1997</v>
      </c>
      <c r="BD8" s="113"/>
      <c r="BE8" s="112">
        <v>1998</v>
      </c>
      <c r="BF8" s="113"/>
      <c r="BG8" s="112">
        <v>1999</v>
      </c>
      <c r="BH8" s="113"/>
      <c r="BI8" s="112">
        <v>2000</v>
      </c>
      <c r="BJ8" s="113"/>
      <c r="BK8" s="112">
        <v>2001</v>
      </c>
      <c r="BL8" s="113"/>
      <c r="BM8" s="112">
        <v>2002</v>
      </c>
      <c r="BN8" s="113"/>
      <c r="BO8" s="112">
        <v>2003</v>
      </c>
      <c r="BP8" s="113"/>
      <c r="BQ8" s="112">
        <v>2004</v>
      </c>
      <c r="BR8" s="113"/>
      <c r="BS8" s="112">
        <v>2005</v>
      </c>
      <c r="BT8" s="113"/>
      <c r="BU8" s="112">
        <v>2006</v>
      </c>
      <c r="BV8" s="113"/>
      <c r="BW8" s="112">
        <v>2007</v>
      </c>
      <c r="BX8" s="113"/>
      <c r="BY8" s="112">
        <v>2008</v>
      </c>
      <c r="BZ8" s="113"/>
      <c r="CA8" s="112">
        <v>2009</v>
      </c>
      <c r="CB8" s="113"/>
      <c r="CC8" s="112">
        <v>2010</v>
      </c>
      <c r="CD8" s="113"/>
      <c r="CE8" s="112">
        <v>2011</v>
      </c>
      <c r="CF8" s="113"/>
      <c r="CG8" s="112">
        <v>2012</v>
      </c>
      <c r="CH8" s="113"/>
      <c r="CI8" s="170"/>
      <c r="CJ8" s="171"/>
      <c r="CK8" s="171"/>
      <c r="CL8" s="171"/>
      <c r="CM8" s="171"/>
      <c r="CN8" s="171"/>
      <c r="CO8" s="171"/>
      <c r="CP8" s="171"/>
    </row>
    <row r="9" spans="1:97" s="83" customFormat="1" ht="18.75" customHeight="1" x14ac:dyDescent="0.2">
      <c r="A9" s="365"/>
      <c r="B9" s="412">
        <v>2819</v>
      </c>
      <c r="C9" s="636">
        <v>1</v>
      </c>
      <c r="D9" s="629" t="s">
        <v>154</v>
      </c>
      <c r="E9" s="698" t="s">
        <v>155</v>
      </c>
      <c r="F9" s="160"/>
      <c r="G9" s="161"/>
      <c r="H9" s="160"/>
      <c r="I9" s="161"/>
      <c r="J9" s="160"/>
      <c r="K9" s="161"/>
      <c r="L9" s="160"/>
      <c r="M9" s="161"/>
      <c r="N9" s="160"/>
      <c r="O9" s="161"/>
      <c r="P9" s="160"/>
      <c r="Q9" s="161"/>
      <c r="R9" s="160"/>
      <c r="S9" s="161"/>
      <c r="T9" s="160"/>
      <c r="U9" s="161"/>
      <c r="V9" s="160"/>
      <c r="W9" s="161"/>
      <c r="X9" s="160"/>
      <c r="Y9" s="161"/>
      <c r="Z9" s="160"/>
      <c r="AA9" s="161"/>
      <c r="AB9" s="160"/>
      <c r="AC9" s="161"/>
      <c r="AD9" s="160"/>
      <c r="AE9" s="161"/>
      <c r="AF9" s="160"/>
      <c r="AG9" s="161"/>
      <c r="AH9" s="160"/>
      <c r="AI9" s="161"/>
      <c r="AJ9" s="160"/>
      <c r="AK9" s="161"/>
      <c r="AL9" s="160"/>
      <c r="AM9" s="161"/>
      <c r="AN9" s="160"/>
      <c r="AO9" s="161"/>
      <c r="AP9" s="160">
        <v>370</v>
      </c>
      <c r="AQ9" s="161"/>
      <c r="AR9" s="167"/>
      <c r="AS9" s="108"/>
      <c r="AT9" s="249">
        <v>1</v>
      </c>
      <c r="AU9" s="443" t="s">
        <v>189</v>
      </c>
      <c r="AV9" s="249" t="s">
        <v>190</v>
      </c>
      <c r="AW9" s="337" t="s">
        <v>161</v>
      </c>
      <c r="AX9" s="318"/>
      <c r="AY9" s="258" t="str">
        <f>IF(OR(ISBLANK(F9),ISBLANK(H9)),"N/A",IF(ABS((H9-F9)/F9)&gt;1,"&gt; 100%","ok"))</f>
        <v>N/A</v>
      </c>
      <c r="AZ9" s="318"/>
      <c r="BA9" s="340" t="str">
        <f>IF(OR(ISBLANK(H9),ISBLANK(J9)),"N/A",IF(ABS((J9-H9)/J9)&gt;0.25,"&gt; 25%","ok"))</f>
        <v>N/A</v>
      </c>
      <c r="BB9" s="340"/>
      <c r="BC9" s="340" t="str">
        <f t="shared" ref="BC9:CA9" si="0">IF(OR(ISBLANK(J9),ISBLANK(L9)),"N/A",IF(ABS((L9-J9)/L9)&gt;0.25,"&gt; 25%","ok"))</f>
        <v>N/A</v>
      </c>
      <c r="BD9" s="340"/>
      <c r="BE9" s="340" t="str">
        <f t="shared" si="0"/>
        <v>N/A</v>
      </c>
      <c r="BF9" s="340"/>
      <c r="BG9" s="340" t="str">
        <f t="shared" si="0"/>
        <v>N/A</v>
      </c>
      <c r="BH9" s="340"/>
      <c r="BI9" s="340" t="str">
        <f t="shared" si="0"/>
        <v>N/A</v>
      </c>
      <c r="BJ9" s="340"/>
      <c r="BK9" s="340" t="str">
        <f t="shared" si="0"/>
        <v>N/A</v>
      </c>
      <c r="BL9" s="340"/>
      <c r="BM9" s="340" t="str">
        <f t="shared" si="0"/>
        <v>N/A</v>
      </c>
      <c r="BN9" s="340"/>
      <c r="BO9" s="340" t="str">
        <f t="shared" si="0"/>
        <v>N/A</v>
      </c>
      <c r="BP9" s="340"/>
      <c r="BQ9" s="340" t="str">
        <f t="shared" si="0"/>
        <v>N/A</v>
      </c>
      <c r="BR9" s="340"/>
      <c r="BS9" s="340" t="str">
        <f t="shared" si="0"/>
        <v>N/A</v>
      </c>
      <c r="BT9" s="340"/>
      <c r="BU9" s="340" t="str">
        <f t="shared" si="0"/>
        <v>N/A</v>
      </c>
      <c r="BV9" s="340"/>
      <c r="BW9" s="340" t="str">
        <f t="shared" si="0"/>
        <v>N/A</v>
      </c>
      <c r="BX9" s="340"/>
      <c r="BY9" s="340" t="str">
        <f t="shared" si="0"/>
        <v>N/A</v>
      </c>
      <c r="BZ9" s="340"/>
      <c r="CA9" s="340" t="str">
        <f t="shared" si="0"/>
        <v>N/A</v>
      </c>
      <c r="CB9" s="318"/>
      <c r="CC9" s="340" t="str">
        <f>IF(OR(ISBLANK(AJ9),ISBLANK(AL9)),"N/A",IF(ABS((AL9-AJ9)/AL9)&gt;0.25,"&gt; 25%","ok"))</f>
        <v>N/A</v>
      </c>
      <c r="CD9" s="340"/>
      <c r="CE9" s="340" t="str">
        <f>IF(OR(ISBLANK(AL9),ISBLANK(AN9)),"N/A",IF(ABS((AN9-AL9)/AN9)&gt;0.25,"&gt; 25%","ok"))</f>
        <v>N/A</v>
      </c>
      <c r="CF9" s="340"/>
      <c r="CG9" s="340" t="str">
        <f>IF(OR(ISBLANK(AN9),ISBLANK(AP9)),"N/A",IF(ABS((AP9-AN9)/AP9)&gt;0.25,"&gt; 25%","ok"))</f>
        <v>N/A</v>
      </c>
      <c r="CH9" s="318"/>
      <c r="CI9" s="167"/>
      <c r="CJ9" s="171"/>
      <c r="CK9" s="171"/>
      <c r="CL9" s="171"/>
      <c r="CM9" s="171"/>
      <c r="CN9" s="171"/>
      <c r="CO9" s="171"/>
      <c r="CP9" s="171"/>
    </row>
    <row r="10" spans="1:97" ht="21.75" customHeight="1" x14ac:dyDescent="0.25">
      <c r="B10" s="412">
        <v>2820</v>
      </c>
      <c r="C10" s="637">
        <v>2</v>
      </c>
      <c r="D10" s="629" t="s">
        <v>156</v>
      </c>
      <c r="E10" s="637" t="s">
        <v>179</v>
      </c>
      <c r="F10" s="162"/>
      <c r="G10" s="143"/>
      <c r="H10" s="162"/>
      <c r="I10" s="143"/>
      <c r="J10" s="162"/>
      <c r="K10" s="143"/>
      <c r="L10" s="162"/>
      <c r="M10" s="143"/>
      <c r="N10" s="162"/>
      <c r="O10" s="143"/>
      <c r="P10" s="162"/>
      <c r="Q10" s="143"/>
      <c r="R10" s="162"/>
      <c r="S10" s="143"/>
      <c r="T10" s="162"/>
      <c r="U10" s="143"/>
      <c r="V10" s="162"/>
      <c r="W10" s="143"/>
      <c r="X10" s="162"/>
      <c r="Y10" s="143"/>
      <c r="Z10" s="162"/>
      <c r="AA10" s="143"/>
      <c r="AB10" s="162"/>
      <c r="AC10" s="143"/>
      <c r="AD10" s="162"/>
      <c r="AE10" s="143"/>
      <c r="AF10" s="162"/>
      <c r="AG10" s="143"/>
      <c r="AH10" s="162"/>
      <c r="AI10" s="143"/>
      <c r="AJ10" s="162"/>
      <c r="AK10" s="143"/>
      <c r="AL10" s="162"/>
      <c r="AM10" s="143"/>
      <c r="AN10" s="162"/>
      <c r="AO10" s="143"/>
      <c r="AP10" s="162">
        <v>100</v>
      </c>
      <c r="AQ10" s="143"/>
      <c r="AR10" s="167"/>
      <c r="AS10" s="84"/>
      <c r="AT10" s="193">
        <v>2</v>
      </c>
      <c r="AU10" s="443" t="s">
        <v>191</v>
      </c>
      <c r="AV10" s="249" t="s">
        <v>179</v>
      </c>
      <c r="AW10" s="274" t="s">
        <v>161</v>
      </c>
      <c r="AX10" s="196"/>
      <c r="AY10" s="258" t="str">
        <f>IF(OR(ISBLANK(F10),ISBLANK(H10)),"N/A",IF(ABS((H10-F10)/F10)&gt;1,"&gt; 100%","ok"))</f>
        <v>N/A</v>
      </c>
      <c r="AZ10" s="196"/>
      <c r="BA10" s="295" t="str">
        <f>IF(OR(ISBLANK(H10),ISBLANK(J10)),"N/A",IF(ABS(J10-H10)&gt;25,"&gt; 25%","ok"))</f>
        <v>N/A</v>
      </c>
      <c r="BB10" s="295"/>
      <c r="BC10" s="295" t="str">
        <f t="shared" ref="BC10:CG10" si="1">IF(OR(ISBLANK(J10),ISBLANK(L10)),"N/A",IF(ABS(L10-J10)&gt;25,"&gt; 25%","ok"))</f>
        <v>N/A</v>
      </c>
      <c r="BD10" s="295"/>
      <c r="BE10" s="295" t="str">
        <f t="shared" si="1"/>
        <v>N/A</v>
      </c>
      <c r="BF10" s="295"/>
      <c r="BG10" s="295" t="str">
        <f t="shared" si="1"/>
        <v>N/A</v>
      </c>
      <c r="BH10" s="295"/>
      <c r="BI10" s="295" t="str">
        <f t="shared" si="1"/>
        <v>N/A</v>
      </c>
      <c r="BJ10" s="295"/>
      <c r="BK10" s="295" t="str">
        <f t="shared" si="1"/>
        <v>N/A</v>
      </c>
      <c r="BL10" s="295"/>
      <c r="BM10" s="295" t="str">
        <f t="shared" si="1"/>
        <v>N/A</v>
      </c>
      <c r="BN10" s="295"/>
      <c r="BO10" s="295" t="str">
        <f t="shared" si="1"/>
        <v>N/A</v>
      </c>
      <c r="BP10" s="295"/>
      <c r="BQ10" s="295" t="str">
        <f t="shared" si="1"/>
        <v>N/A</v>
      </c>
      <c r="BR10" s="295"/>
      <c r="BS10" s="295" t="str">
        <f t="shared" si="1"/>
        <v>N/A</v>
      </c>
      <c r="BT10" s="295"/>
      <c r="BU10" s="295" t="str">
        <f t="shared" si="1"/>
        <v>N/A</v>
      </c>
      <c r="BV10" s="295"/>
      <c r="BW10" s="295" t="str">
        <f t="shared" si="1"/>
        <v>N/A</v>
      </c>
      <c r="BX10" s="295"/>
      <c r="BY10" s="295" t="str">
        <f t="shared" si="1"/>
        <v>N/A</v>
      </c>
      <c r="BZ10" s="295"/>
      <c r="CA10" s="295" t="str">
        <f t="shared" si="1"/>
        <v>N/A</v>
      </c>
      <c r="CB10" s="295"/>
      <c r="CC10" s="295" t="str">
        <f t="shared" si="1"/>
        <v>N/A</v>
      </c>
      <c r="CD10" s="295"/>
      <c r="CE10" s="295" t="str">
        <f t="shared" si="1"/>
        <v>N/A</v>
      </c>
      <c r="CF10" s="295"/>
      <c r="CG10" s="295" t="str">
        <f t="shared" si="1"/>
        <v>N/A</v>
      </c>
      <c r="CH10" s="196"/>
      <c r="CI10" s="167"/>
      <c r="CJ10" s="14"/>
      <c r="CK10" s="14"/>
      <c r="CL10" s="14"/>
      <c r="CM10" s="14"/>
      <c r="CN10" s="14"/>
      <c r="CO10" s="14"/>
      <c r="CP10" s="14"/>
    </row>
    <row r="11" spans="1:97" ht="24" customHeight="1" x14ac:dyDescent="0.25">
      <c r="B11" s="412">
        <v>2822</v>
      </c>
      <c r="C11" s="637">
        <v>3</v>
      </c>
      <c r="D11" s="638" t="s">
        <v>157</v>
      </c>
      <c r="E11" s="600" t="s">
        <v>109</v>
      </c>
      <c r="F11" s="162"/>
      <c r="G11" s="143"/>
      <c r="H11" s="162"/>
      <c r="I11" s="143"/>
      <c r="J11" s="162"/>
      <c r="K11" s="143"/>
      <c r="L11" s="162"/>
      <c r="M11" s="143"/>
      <c r="N11" s="162"/>
      <c r="O11" s="143"/>
      <c r="P11" s="162"/>
      <c r="Q11" s="143"/>
      <c r="R11" s="162"/>
      <c r="S11" s="143"/>
      <c r="T11" s="162"/>
      <c r="U11" s="143"/>
      <c r="V11" s="162"/>
      <c r="W11" s="143"/>
      <c r="X11" s="162"/>
      <c r="Y11" s="143"/>
      <c r="Z11" s="162"/>
      <c r="AA11" s="143"/>
      <c r="AB11" s="162"/>
      <c r="AC11" s="143"/>
      <c r="AD11" s="162"/>
      <c r="AE11" s="143"/>
      <c r="AF11" s="162"/>
      <c r="AG11" s="143"/>
      <c r="AH11" s="162"/>
      <c r="AI11" s="143"/>
      <c r="AJ11" s="162"/>
      <c r="AK11" s="143"/>
      <c r="AL11" s="162"/>
      <c r="AM11" s="143"/>
      <c r="AN11" s="162"/>
      <c r="AO11" s="143"/>
      <c r="AP11" s="162"/>
      <c r="AQ11" s="143"/>
      <c r="AR11" s="167"/>
      <c r="AS11" s="84"/>
      <c r="AT11" s="193">
        <v>3</v>
      </c>
      <c r="AU11" s="250" t="s">
        <v>192</v>
      </c>
      <c r="AV11" s="249" t="s">
        <v>174</v>
      </c>
      <c r="AW11" s="274" t="s">
        <v>161</v>
      </c>
      <c r="AX11" s="196"/>
      <c r="AY11" s="258" t="str">
        <f t="shared" ref="AY11:AY20" si="2">IF(OR(ISBLANK(F11),ISBLANK(H11)),"N/A",IF(ABS((H11-F11)/F11)&gt;1,"&gt; 100%","ok"))</f>
        <v>N/A</v>
      </c>
      <c r="AZ11" s="196"/>
      <c r="BA11" s="295" t="str">
        <f>IF(OR(ISBLANK(H11),ISBLANK(J11)),"N/A",IF(ABS((J11-H11)/J11)&gt;0.25,"&gt; 25%","ok"))</f>
        <v>N/A</v>
      </c>
      <c r="BB11" s="295"/>
      <c r="BC11" s="295" t="str">
        <f t="shared" ref="BC11:BQ20" si="3">IF(OR(ISBLANK(J11),ISBLANK(L11)),"N/A",IF(ABS((L11-J11)/L11)&gt;0.25,"&gt; 25%","ok"))</f>
        <v>N/A</v>
      </c>
      <c r="BD11" s="295"/>
      <c r="BE11" s="295" t="str">
        <f t="shared" si="3"/>
        <v>N/A</v>
      </c>
      <c r="BF11" s="295"/>
      <c r="BG11" s="295" t="str">
        <f t="shared" si="3"/>
        <v>N/A</v>
      </c>
      <c r="BH11" s="295"/>
      <c r="BI11" s="295" t="str">
        <f t="shared" si="3"/>
        <v>N/A</v>
      </c>
      <c r="BJ11" s="295"/>
      <c r="BK11" s="295" t="str">
        <f t="shared" si="3"/>
        <v>N/A</v>
      </c>
      <c r="BL11" s="295"/>
      <c r="BM11" s="295" t="str">
        <f t="shared" si="3"/>
        <v>N/A</v>
      </c>
      <c r="BN11" s="295"/>
      <c r="BO11" s="295" t="str">
        <f t="shared" si="3"/>
        <v>N/A</v>
      </c>
      <c r="BP11" s="295"/>
      <c r="BQ11" s="295" t="str">
        <f t="shared" si="3"/>
        <v>N/A</v>
      </c>
      <c r="BR11" s="295"/>
      <c r="BS11" s="295" t="str">
        <f t="shared" ref="BS11:CA20" si="4">IF(OR(ISBLANK(Z11),ISBLANK(AB11)),"N/A",IF(ABS((AB11-Z11)/AB11)&gt;0.25,"&gt; 25%","ok"))</f>
        <v>N/A</v>
      </c>
      <c r="BT11" s="295"/>
      <c r="BU11" s="295" t="str">
        <f t="shared" si="4"/>
        <v>N/A</v>
      </c>
      <c r="BV11" s="295"/>
      <c r="BW11" s="295" t="str">
        <f t="shared" si="4"/>
        <v>N/A</v>
      </c>
      <c r="BX11" s="295"/>
      <c r="BY11" s="295" t="str">
        <f t="shared" si="4"/>
        <v>N/A</v>
      </c>
      <c r="BZ11" s="295"/>
      <c r="CA11" s="295" t="str">
        <f t="shared" si="4"/>
        <v>N/A</v>
      </c>
      <c r="CB11" s="196"/>
      <c r="CC11" s="295" t="str">
        <f t="shared" ref="CC11:CC20" si="5">IF(OR(ISBLANK(AJ11),ISBLANK(AL11)),"N/A",IF(ABS((AL11-AJ11)/AL11)&gt;0.25,"&gt; 25%","ok"))</f>
        <v>N/A</v>
      </c>
      <c r="CD11" s="295"/>
      <c r="CE11" s="295" t="str">
        <f t="shared" ref="CE11:CE20" si="6">IF(OR(ISBLANK(AL11),ISBLANK(AN11)),"N/A",IF(ABS((AN11-AL11)/AN11)&gt;0.25,"&gt; 25%","ok"))</f>
        <v>N/A</v>
      </c>
      <c r="CF11" s="295"/>
      <c r="CG11" s="295" t="str">
        <f t="shared" ref="CG11:CG20" si="7">IF(OR(ISBLANK(AN11),ISBLANK(AP11)),"N/A",IF(ABS((AP11-AN11)/AP11)&gt;0.25,"&gt; 25%","ok"))</f>
        <v>N/A</v>
      </c>
      <c r="CH11" s="196"/>
      <c r="CI11" s="167"/>
      <c r="CJ11" s="14"/>
      <c r="CK11" s="14"/>
      <c r="CL11" s="14"/>
      <c r="CM11" s="14"/>
      <c r="CN11" s="14"/>
      <c r="CO11" s="14"/>
      <c r="CP11" s="14"/>
    </row>
    <row r="12" spans="1:97" ht="24" customHeight="1" x14ac:dyDescent="0.25">
      <c r="B12" s="412">
        <v>2823</v>
      </c>
      <c r="C12" s="636">
        <v>4</v>
      </c>
      <c r="D12" s="638" t="s">
        <v>158</v>
      </c>
      <c r="E12" s="600" t="s">
        <v>109</v>
      </c>
      <c r="F12" s="162"/>
      <c r="G12" s="143"/>
      <c r="H12" s="162"/>
      <c r="I12" s="143"/>
      <c r="J12" s="162"/>
      <c r="K12" s="143"/>
      <c r="L12" s="162"/>
      <c r="M12" s="143"/>
      <c r="N12" s="162"/>
      <c r="O12" s="143"/>
      <c r="P12" s="162"/>
      <c r="Q12" s="143"/>
      <c r="R12" s="162"/>
      <c r="S12" s="143"/>
      <c r="T12" s="162"/>
      <c r="U12" s="143"/>
      <c r="V12" s="162"/>
      <c r="W12" s="143"/>
      <c r="X12" s="162"/>
      <c r="Y12" s="143"/>
      <c r="Z12" s="162"/>
      <c r="AA12" s="143"/>
      <c r="AB12" s="162"/>
      <c r="AC12" s="143"/>
      <c r="AD12" s="162"/>
      <c r="AE12" s="143"/>
      <c r="AF12" s="162"/>
      <c r="AG12" s="143"/>
      <c r="AH12" s="162"/>
      <c r="AI12" s="143"/>
      <c r="AJ12" s="162"/>
      <c r="AK12" s="143"/>
      <c r="AL12" s="162"/>
      <c r="AM12" s="143"/>
      <c r="AN12" s="162"/>
      <c r="AO12" s="143"/>
      <c r="AP12" s="162"/>
      <c r="AQ12" s="143"/>
      <c r="AR12" s="167"/>
      <c r="AS12" s="84"/>
      <c r="AT12" s="249">
        <v>4</v>
      </c>
      <c r="AU12" s="250" t="s">
        <v>193</v>
      </c>
      <c r="AV12" s="249" t="s">
        <v>174</v>
      </c>
      <c r="AW12" s="274" t="s">
        <v>161</v>
      </c>
      <c r="AX12" s="196"/>
      <c r="AY12" s="258" t="str">
        <f t="shared" si="2"/>
        <v>N/A</v>
      </c>
      <c r="AZ12" s="196"/>
      <c r="BA12" s="295" t="str">
        <f t="shared" ref="BA12:BA20" si="8">IF(OR(ISBLANK(H12),ISBLANK(J12)),"N/A",IF(ABS((J12-H12)/J12)&gt;0.25,"&gt; 25%","ok"))</f>
        <v>N/A</v>
      </c>
      <c r="BB12" s="295"/>
      <c r="BC12" s="295" t="str">
        <f t="shared" si="3"/>
        <v>N/A</v>
      </c>
      <c r="BD12" s="295"/>
      <c r="BE12" s="295" t="str">
        <f t="shared" si="3"/>
        <v>N/A</v>
      </c>
      <c r="BF12" s="295"/>
      <c r="BG12" s="295" t="str">
        <f t="shared" si="3"/>
        <v>N/A</v>
      </c>
      <c r="BH12" s="295"/>
      <c r="BI12" s="295" t="str">
        <f t="shared" si="3"/>
        <v>N/A</v>
      </c>
      <c r="BJ12" s="295"/>
      <c r="BK12" s="295" t="str">
        <f t="shared" si="3"/>
        <v>N/A</v>
      </c>
      <c r="BL12" s="295"/>
      <c r="BM12" s="295" t="str">
        <f t="shared" si="3"/>
        <v>N/A</v>
      </c>
      <c r="BN12" s="295"/>
      <c r="BO12" s="295" t="str">
        <f t="shared" si="3"/>
        <v>N/A</v>
      </c>
      <c r="BP12" s="295"/>
      <c r="BQ12" s="295" t="str">
        <f t="shared" si="3"/>
        <v>N/A</v>
      </c>
      <c r="BR12" s="295"/>
      <c r="BS12" s="295" t="str">
        <f t="shared" si="4"/>
        <v>N/A</v>
      </c>
      <c r="BT12" s="295"/>
      <c r="BU12" s="295" t="str">
        <f t="shared" si="4"/>
        <v>N/A</v>
      </c>
      <c r="BV12" s="295"/>
      <c r="BW12" s="295" t="str">
        <f t="shared" si="4"/>
        <v>N/A</v>
      </c>
      <c r="BX12" s="295"/>
      <c r="BY12" s="295" t="str">
        <f t="shared" si="4"/>
        <v>N/A</v>
      </c>
      <c r="BZ12" s="295"/>
      <c r="CA12" s="295" t="str">
        <f t="shared" si="4"/>
        <v>N/A</v>
      </c>
      <c r="CB12" s="196"/>
      <c r="CC12" s="295" t="str">
        <f t="shared" si="5"/>
        <v>N/A</v>
      </c>
      <c r="CD12" s="295"/>
      <c r="CE12" s="295" t="str">
        <f t="shared" si="6"/>
        <v>N/A</v>
      </c>
      <c r="CF12" s="295"/>
      <c r="CG12" s="295" t="str">
        <f t="shared" si="7"/>
        <v>N/A</v>
      </c>
      <c r="CH12" s="196"/>
      <c r="CI12" s="167"/>
      <c r="CJ12" s="14"/>
      <c r="CK12" s="14"/>
      <c r="CL12" s="14"/>
      <c r="CM12" s="14"/>
      <c r="CN12" s="14"/>
      <c r="CO12" s="14"/>
      <c r="CP12" s="14"/>
    </row>
    <row r="13" spans="1:97" ht="24" customHeight="1" x14ac:dyDescent="0.25">
      <c r="A13" s="358" t="s">
        <v>177</v>
      </c>
      <c r="B13" s="412">
        <v>2825</v>
      </c>
      <c r="C13" s="637">
        <v>5</v>
      </c>
      <c r="D13" s="639" t="s">
        <v>352</v>
      </c>
      <c r="E13" s="600" t="s">
        <v>109</v>
      </c>
      <c r="F13" s="189"/>
      <c r="G13" s="143"/>
      <c r="H13" s="189"/>
      <c r="I13" s="143"/>
      <c r="J13" s="189"/>
      <c r="K13" s="143"/>
      <c r="L13" s="189"/>
      <c r="M13" s="143"/>
      <c r="N13" s="189"/>
      <c r="O13" s="143"/>
      <c r="P13" s="189"/>
      <c r="Q13" s="143"/>
      <c r="R13" s="189"/>
      <c r="S13" s="143"/>
      <c r="T13" s="189"/>
      <c r="U13" s="143"/>
      <c r="V13" s="189"/>
      <c r="W13" s="143"/>
      <c r="X13" s="189"/>
      <c r="Y13" s="143"/>
      <c r="Z13" s="189"/>
      <c r="AA13" s="143"/>
      <c r="AB13" s="189"/>
      <c r="AC13" s="143"/>
      <c r="AD13" s="189"/>
      <c r="AE13" s="143"/>
      <c r="AF13" s="189"/>
      <c r="AG13" s="143"/>
      <c r="AH13" s="189"/>
      <c r="AI13" s="143"/>
      <c r="AJ13" s="189"/>
      <c r="AK13" s="143"/>
      <c r="AL13" s="189"/>
      <c r="AM13" s="143"/>
      <c r="AN13" s="189"/>
      <c r="AO13" s="143"/>
      <c r="AP13" s="189">
        <v>128</v>
      </c>
      <c r="AQ13" s="143"/>
      <c r="AR13" s="167"/>
      <c r="AS13" s="84"/>
      <c r="AT13" s="193">
        <v>5</v>
      </c>
      <c r="AU13" s="338" t="s">
        <v>214</v>
      </c>
      <c r="AV13" s="249" t="s">
        <v>174</v>
      </c>
      <c r="AW13" s="274" t="s">
        <v>161</v>
      </c>
      <c r="AX13" s="196"/>
      <c r="AY13" s="258" t="str">
        <f t="shared" si="2"/>
        <v>N/A</v>
      </c>
      <c r="AZ13" s="196"/>
      <c r="BA13" s="295" t="str">
        <f t="shared" si="8"/>
        <v>N/A</v>
      </c>
      <c r="BB13" s="295"/>
      <c r="BC13" s="295" t="str">
        <f t="shared" si="3"/>
        <v>N/A</v>
      </c>
      <c r="BD13" s="295"/>
      <c r="BE13" s="295" t="str">
        <f t="shared" si="3"/>
        <v>N/A</v>
      </c>
      <c r="BF13" s="295"/>
      <c r="BG13" s="295" t="str">
        <f t="shared" si="3"/>
        <v>N/A</v>
      </c>
      <c r="BH13" s="295"/>
      <c r="BI13" s="295" t="str">
        <f t="shared" si="3"/>
        <v>N/A</v>
      </c>
      <c r="BJ13" s="295"/>
      <c r="BK13" s="295" t="str">
        <f t="shared" si="3"/>
        <v>N/A</v>
      </c>
      <c r="BL13" s="295"/>
      <c r="BM13" s="295" t="str">
        <f t="shared" si="3"/>
        <v>N/A</v>
      </c>
      <c r="BN13" s="295"/>
      <c r="BO13" s="295" t="str">
        <f t="shared" si="3"/>
        <v>N/A</v>
      </c>
      <c r="BP13" s="295"/>
      <c r="BQ13" s="295" t="str">
        <f t="shared" si="3"/>
        <v>N/A</v>
      </c>
      <c r="BR13" s="295"/>
      <c r="BS13" s="295" t="str">
        <f t="shared" si="4"/>
        <v>N/A</v>
      </c>
      <c r="BT13" s="295"/>
      <c r="BU13" s="295" t="str">
        <f t="shared" si="4"/>
        <v>N/A</v>
      </c>
      <c r="BV13" s="295"/>
      <c r="BW13" s="295" t="str">
        <f t="shared" si="4"/>
        <v>N/A</v>
      </c>
      <c r="BX13" s="295"/>
      <c r="BY13" s="295" t="str">
        <f t="shared" si="4"/>
        <v>N/A</v>
      </c>
      <c r="BZ13" s="295"/>
      <c r="CA13" s="295" t="str">
        <f t="shared" si="4"/>
        <v>N/A</v>
      </c>
      <c r="CB13" s="196"/>
      <c r="CC13" s="295" t="str">
        <f t="shared" si="5"/>
        <v>N/A</v>
      </c>
      <c r="CD13" s="295"/>
      <c r="CE13" s="295" t="str">
        <f t="shared" si="6"/>
        <v>N/A</v>
      </c>
      <c r="CF13" s="295"/>
      <c r="CG13" s="295" t="str">
        <f t="shared" si="7"/>
        <v>N/A</v>
      </c>
      <c r="CH13" s="196"/>
      <c r="CI13" s="167"/>
      <c r="CJ13" s="14"/>
      <c r="CK13" s="14"/>
      <c r="CL13" s="14"/>
      <c r="CM13" s="14"/>
      <c r="CN13" s="14"/>
      <c r="CO13" s="14"/>
      <c r="CP13" s="14"/>
    </row>
    <row r="14" spans="1:97" s="1" customFormat="1" ht="22.5" customHeight="1" x14ac:dyDescent="0.25">
      <c r="A14" s="358"/>
      <c r="B14" s="369">
        <v>2876</v>
      </c>
      <c r="C14" s="640">
        <v>6</v>
      </c>
      <c r="D14" s="641" t="s">
        <v>132</v>
      </c>
      <c r="E14" s="600" t="s">
        <v>109</v>
      </c>
      <c r="F14" s="162"/>
      <c r="G14" s="143"/>
      <c r="H14" s="162"/>
      <c r="I14" s="143"/>
      <c r="J14" s="162"/>
      <c r="K14" s="143"/>
      <c r="L14" s="162"/>
      <c r="M14" s="143"/>
      <c r="N14" s="162"/>
      <c r="O14" s="143"/>
      <c r="P14" s="162"/>
      <c r="Q14" s="143"/>
      <c r="R14" s="162"/>
      <c r="S14" s="143"/>
      <c r="T14" s="162"/>
      <c r="U14" s="143"/>
      <c r="V14" s="162"/>
      <c r="W14" s="143"/>
      <c r="X14" s="162"/>
      <c r="Y14" s="143"/>
      <c r="Z14" s="162"/>
      <c r="AA14" s="143"/>
      <c r="AB14" s="162"/>
      <c r="AC14" s="143"/>
      <c r="AD14" s="162"/>
      <c r="AE14" s="143"/>
      <c r="AF14" s="162"/>
      <c r="AG14" s="143"/>
      <c r="AH14" s="162"/>
      <c r="AI14" s="143"/>
      <c r="AJ14" s="162"/>
      <c r="AK14" s="143"/>
      <c r="AL14" s="162"/>
      <c r="AM14" s="143"/>
      <c r="AN14" s="162"/>
      <c r="AO14" s="143"/>
      <c r="AP14" s="162">
        <v>7</v>
      </c>
      <c r="AQ14" s="143" t="s">
        <v>362</v>
      </c>
      <c r="AR14" s="167"/>
      <c r="AS14" s="84"/>
      <c r="AT14" s="249">
        <v>6</v>
      </c>
      <c r="AU14" s="250" t="s">
        <v>240</v>
      </c>
      <c r="AV14" s="249" t="s">
        <v>174</v>
      </c>
      <c r="AW14" s="274" t="s">
        <v>161</v>
      </c>
      <c r="AX14" s="196"/>
      <c r="AY14" s="258" t="str">
        <f t="shared" si="2"/>
        <v>N/A</v>
      </c>
      <c r="AZ14" s="196"/>
      <c r="BA14" s="295" t="str">
        <f t="shared" si="8"/>
        <v>N/A</v>
      </c>
      <c r="BB14" s="295"/>
      <c r="BC14" s="295" t="str">
        <f t="shared" si="3"/>
        <v>N/A</v>
      </c>
      <c r="BD14" s="295"/>
      <c r="BE14" s="295" t="str">
        <f t="shared" si="3"/>
        <v>N/A</v>
      </c>
      <c r="BF14" s="295"/>
      <c r="BG14" s="295" t="str">
        <f t="shared" si="3"/>
        <v>N/A</v>
      </c>
      <c r="BH14" s="295"/>
      <c r="BI14" s="295" t="str">
        <f t="shared" si="3"/>
        <v>N/A</v>
      </c>
      <c r="BJ14" s="295"/>
      <c r="BK14" s="295" t="str">
        <f t="shared" si="3"/>
        <v>N/A</v>
      </c>
      <c r="BL14" s="295"/>
      <c r="BM14" s="295" t="str">
        <f t="shared" si="3"/>
        <v>N/A</v>
      </c>
      <c r="BN14" s="295"/>
      <c r="BO14" s="295" t="str">
        <f t="shared" si="3"/>
        <v>N/A</v>
      </c>
      <c r="BP14" s="295"/>
      <c r="BQ14" s="295" t="str">
        <f t="shared" si="3"/>
        <v>N/A</v>
      </c>
      <c r="BR14" s="295"/>
      <c r="BS14" s="295" t="str">
        <f t="shared" si="4"/>
        <v>N/A</v>
      </c>
      <c r="BT14" s="295"/>
      <c r="BU14" s="295" t="str">
        <f t="shared" si="4"/>
        <v>N/A</v>
      </c>
      <c r="BV14" s="295"/>
      <c r="BW14" s="295" t="str">
        <f t="shared" si="4"/>
        <v>N/A</v>
      </c>
      <c r="BX14" s="295"/>
      <c r="BY14" s="295" t="str">
        <f t="shared" si="4"/>
        <v>N/A</v>
      </c>
      <c r="BZ14" s="295"/>
      <c r="CA14" s="295" t="str">
        <f t="shared" si="4"/>
        <v>N/A</v>
      </c>
      <c r="CB14" s="196"/>
      <c r="CC14" s="295" t="str">
        <f t="shared" si="5"/>
        <v>N/A</v>
      </c>
      <c r="CD14" s="295"/>
      <c r="CE14" s="295" t="str">
        <f t="shared" si="6"/>
        <v>N/A</v>
      </c>
      <c r="CF14" s="295"/>
      <c r="CG14" s="295" t="str">
        <f t="shared" si="7"/>
        <v>N/A</v>
      </c>
      <c r="CH14" s="196"/>
      <c r="CI14" s="167"/>
      <c r="CJ14" s="85"/>
      <c r="CK14" s="85"/>
      <c r="CL14" s="85"/>
      <c r="CM14" s="85"/>
      <c r="CN14" s="85"/>
      <c r="CO14" s="85"/>
      <c r="CP14" s="85"/>
    </row>
    <row r="15" spans="1:97" ht="18.75" customHeight="1" x14ac:dyDescent="0.25">
      <c r="B15" s="412">
        <v>2877</v>
      </c>
      <c r="C15" s="637">
        <v>7</v>
      </c>
      <c r="D15" s="619" t="s">
        <v>133</v>
      </c>
      <c r="E15" s="600" t="s">
        <v>109</v>
      </c>
      <c r="F15" s="162"/>
      <c r="G15" s="143"/>
      <c r="H15" s="162"/>
      <c r="I15" s="143"/>
      <c r="J15" s="162"/>
      <c r="K15" s="143"/>
      <c r="L15" s="162"/>
      <c r="M15" s="143"/>
      <c r="N15" s="162"/>
      <c r="O15" s="143"/>
      <c r="P15" s="162"/>
      <c r="Q15" s="143"/>
      <c r="R15" s="162"/>
      <c r="S15" s="143"/>
      <c r="T15" s="162"/>
      <c r="U15" s="143"/>
      <c r="V15" s="162"/>
      <c r="W15" s="143"/>
      <c r="X15" s="162"/>
      <c r="Y15" s="143"/>
      <c r="Z15" s="162"/>
      <c r="AA15" s="143"/>
      <c r="AB15" s="162"/>
      <c r="AC15" s="143"/>
      <c r="AD15" s="162"/>
      <c r="AE15" s="143"/>
      <c r="AF15" s="162"/>
      <c r="AG15" s="143"/>
      <c r="AH15" s="162"/>
      <c r="AI15" s="143"/>
      <c r="AJ15" s="162"/>
      <c r="AK15" s="143"/>
      <c r="AL15" s="162"/>
      <c r="AM15" s="143"/>
      <c r="AN15" s="162"/>
      <c r="AO15" s="143"/>
      <c r="AP15" s="162">
        <v>0</v>
      </c>
      <c r="AQ15" s="143"/>
      <c r="AR15" s="167"/>
      <c r="AS15" s="84"/>
      <c r="AT15" s="193">
        <v>7</v>
      </c>
      <c r="AU15" s="250" t="s">
        <v>200</v>
      </c>
      <c r="AV15" s="249" t="s">
        <v>174</v>
      </c>
      <c r="AW15" s="274" t="s">
        <v>161</v>
      </c>
      <c r="AX15" s="196"/>
      <c r="AY15" s="258" t="str">
        <f t="shared" si="2"/>
        <v>N/A</v>
      </c>
      <c r="AZ15" s="196"/>
      <c r="BA15" s="295" t="str">
        <f t="shared" si="8"/>
        <v>N/A</v>
      </c>
      <c r="BB15" s="295"/>
      <c r="BC15" s="295" t="str">
        <f t="shared" si="3"/>
        <v>N/A</v>
      </c>
      <c r="BD15" s="295"/>
      <c r="BE15" s="295" t="str">
        <f t="shared" si="3"/>
        <v>N/A</v>
      </c>
      <c r="BF15" s="295"/>
      <c r="BG15" s="295" t="str">
        <f t="shared" si="3"/>
        <v>N/A</v>
      </c>
      <c r="BH15" s="295"/>
      <c r="BI15" s="295" t="str">
        <f t="shared" si="3"/>
        <v>N/A</v>
      </c>
      <c r="BJ15" s="295"/>
      <c r="BK15" s="295" t="str">
        <f t="shared" si="3"/>
        <v>N/A</v>
      </c>
      <c r="BL15" s="295"/>
      <c r="BM15" s="295" t="str">
        <f t="shared" si="3"/>
        <v>N/A</v>
      </c>
      <c r="BN15" s="295"/>
      <c r="BO15" s="295" t="str">
        <f t="shared" si="3"/>
        <v>N/A</v>
      </c>
      <c r="BP15" s="295"/>
      <c r="BQ15" s="295" t="str">
        <f t="shared" si="3"/>
        <v>N/A</v>
      </c>
      <c r="BR15" s="295"/>
      <c r="BS15" s="295" t="str">
        <f t="shared" si="4"/>
        <v>N/A</v>
      </c>
      <c r="BT15" s="295"/>
      <c r="BU15" s="295" t="str">
        <f t="shared" si="4"/>
        <v>N/A</v>
      </c>
      <c r="BV15" s="295"/>
      <c r="BW15" s="295" t="str">
        <f t="shared" si="4"/>
        <v>N/A</v>
      </c>
      <c r="BX15" s="295"/>
      <c r="BY15" s="295" t="str">
        <f t="shared" si="4"/>
        <v>N/A</v>
      </c>
      <c r="BZ15" s="295"/>
      <c r="CA15" s="295" t="str">
        <f t="shared" si="4"/>
        <v>N/A</v>
      </c>
      <c r="CB15" s="196"/>
      <c r="CC15" s="295" t="str">
        <f t="shared" si="5"/>
        <v>N/A</v>
      </c>
      <c r="CD15" s="295"/>
      <c r="CE15" s="295" t="str">
        <f t="shared" si="6"/>
        <v>N/A</v>
      </c>
      <c r="CF15" s="295"/>
      <c r="CG15" s="295" t="str">
        <f t="shared" si="7"/>
        <v>N/A</v>
      </c>
      <c r="CH15" s="196"/>
      <c r="CI15" s="167"/>
      <c r="CJ15" s="14"/>
      <c r="CK15" s="14"/>
      <c r="CL15" s="14"/>
      <c r="CM15" s="14"/>
      <c r="CN15" s="14"/>
      <c r="CO15" s="14"/>
      <c r="CP15" s="14"/>
    </row>
    <row r="16" spans="1:97" ht="18.75" customHeight="1" x14ac:dyDescent="0.25">
      <c r="A16" s="358" t="s">
        <v>180</v>
      </c>
      <c r="B16" s="412">
        <v>2827</v>
      </c>
      <c r="C16" s="636">
        <v>8</v>
      </c>
      <c r="D16" s="619" t="s">
        <v>134</v>
      </c>
      <c r="E16" s="600" t="s">
        <v>109</v>
      </c>
      <c r="F16" s="189"/>
      <c r="G16" s="143"/>
      <c r="H16" s="189"/>
      <c r="I16" s="143"/>
      <c r="J16" s="189"/>
      <c r="K16" s="143"/>
      <c r="L16" s="189"/>
      <c r="M16" s="143"/>
      <c r="N16" s="189"/>
      <c r="O16" s="143"/>
      <c r="P16" s="189"/>
      <c r="Q16" s="143"/>
      <c r="R16" s="189"/>
      <c r="S16" s="143"/>
      <c r="T16" s="189"/>
      <c r="U16" s="143"/>
      <c r="V16" s="189"/>
      <c r="W16" s="143"/>
      <c r="X16" s="189"/>
      <c r="Y16" s="143"/>
      <c r="Z16" s="189"/>
      <c r="AA16" s="143"/>
      <c r="AB16" s="189"/>
      <c r="AC16" s="143"/>
      <c r="AD16" s="189"/>
      <c r="AE16" s="143"/>
      <c r="AF16" s="189"/>
      <c r="AG16" s="143"/>
      <c r="AH16" s="189"/>
      <c r="AI16" s="143"/>
      <c r="AJ16" s="189"/>
      <c r="AK16" s="143"/>
      <c r="AL16" s="189"/>
      <c r="AM16" s="143"/>
      <c r="AN16" s="189"/>
      <c r="AO16" s="143"/>
      <c r="AP16" s="189">
        <v>0</v>
      </c>
      <c r="AQ16" s="143"/>
      <c r="AR16" s="167"/>
      <c r="AS16" s="84"/>
      <c r="AT16" s="249">
        <v>8</v>
      </c>
      <c r="AU16" s="250" t="s">
        <v>198</v>
      </c>
      <c r="AV16" s="249" t="s">
        <v>174</v>
      </c>
      <c r="AW16" s="274" t="s">
        <v>161</v>
      </c>
      <c r="AX16" s="196"/>
      <c r="AY16" s="258" t="str">
        <f t="shared" si="2"/>
        <v>N/A</v>
      </c>
      <c r="AZ16" s="196"/>
      <c r="BA16" s="295" t="str">
        <f t="shared" si="8"/>
        <v>N/A</v>
      </c>
      <c r="BB16" s="295"/>
      <c r="BC16" s="295" t="str">
        <f t="shared" si="3"/>
        <v>N/A</v>
      </c>
      <c r="BD16" s="295"/>
      <c r="BE16" s="295" t="str">
        <f t="shared" si="3"/>
        <v>N/A</v>
      </c>
      <c r="BF16" s="295"/>
      <c r="BG16" s="295" t="str">
        <f t="shared" si="3"/>
        <v>N/A</v>
      </c>
      <c r="BH16" s="295"/>
      <c r="BI16" s="295" t="str">
        <f t="shared" si="3"/>
        <v>N/A</v>
      </c>
      <c r="BJ16" s="295"/>
      <c r="BK16" s="295" t="str">
        <f t="shared" si="3"/>
        <v>N/A</v>
      </c>
      <c r="BL16" s="295"/>
      <c r="BM16" s="295" t="str">
        <f t="shared" si="3"/>
        <v>N/A</v>
      </c>
      <c r="BN16" s="295"/>
      <c r="BO16" s="295" t="str">
        <f t="shared" si="3"/>
        <v>N/A</v>
      </c>
      <c r="BP16" s="295"/>
      <c r="BQ16" s="295" t="str">
        <f t="shared" si="3"/>
        <v>N/A</v>
      </c>
      <c r="BR16" s="295"/>
      <c r="BS16" s="295" t="str">
        <f t="shared" si="4"/>
        <v>N/A</v>
      </c>
      <c r="BT16" s="295"/>
      <c r="BU16" s="295" t="str">
        <f t="shared" si="4"/>
        <v>N/A</v>
      </c>
      <c r="BV16" s="295"/>
      <c r="BW16" s="295" t="str">
        <f t="shared" si="4"/>
        <v>N/A</v>
      </c>
      <c r="BX16" s="295"/>
      <c r="BY16" s="295" t="str">
        <f t="shared" si="4"/>
        <v>N/A</v>
      </c>
      <c r="BZ16" s="295"/>
      <c r="CA16" s="295" t="str">
        <f t="shared" si="4"/>
        <v>N/A</v>
      </c>
      <c r="CB16" s="196"/>
      <c r="CC16" s="295" t="str">
        <f t="shared" si="5"/>
        <v>N/A</v>
      </c>
      <c r="CD16" s="295"/>
      <c r="CE16" s="295" t="str">
        <f t="shared" si="6"/>
        <v>N/A</v>
      </c>
      <c r="CF16" s="295"/>
      <c r="CG16" s="295" t="str">
        <f t="shared" si="7"/>
        <v>N/A</v>
      </c>
      <c r="CH16" s="196"/>
      <c r="CI16" s="167"/>
      <c r="CJ16" s="14"/>
      <c r="CK16" s="14"/>
      <c r="CL16" s="14"/>
      <c r="CM16" s="14"/>
      <c r="CN16" s="14"/>
      <c r="CO16" s="14"/>
      <c r="CP16" s="14"/>
    </row>
    <row r="17" spans="1:256" ht="18.75" customHeight="1" x14ac:dyDescent="0.25">
      <c r="B17" s="412">
        <v>2878</v>
      </c>
      <c r="C17" s="637">
        <v>9</v>
      </c>
      <c r="D17" s="642" t="s">
        <v>135</v>
      </c>
      <c r="E17" s="600" t="s">
        <v>109</v>
      </c>
      <c r="F17" s="189"/>
      <c r="G17" s="143"/>
      <c r="H17" s="189"/>
      <c r="I17" s="143"/>
      <c r="J17" s="189"/>
      <c r="K17" s="143"/>
      <c r="L17" s="189"/>
      <c r="M17" s="143"/>
      <c r="N17" s="189"/>
      <c r="O17" s="143"/>
      <c r="P17" s="189"/>
      <c r="Q17" s="143"/>
      <c r="R17" s="189"/>
      <c r="S17" s="143"/>
      <c r="T17" s="189"/>
      <c r="U17" s="143"/>
      <c r="V17" s="189"/>
      <c r="W17" s="143"/>
      <c r="X17" s="189"/>
      <c r="Y17" s="143"/>
      <c r="Z17" s="189"/>
      <c r="AA17" s="143"/>
      <c r="AB17" s="189"/>
      <c r="AC17" s="143"/>
      <c r="AD17" s="189"/>
      <c r="AE17" s="143"/>
      <c r="AF17" s="189"/>
      <c r="AG17" s="143"/>
      <c r="AH17" s="189"/>
      <c r="AI17" s="143"/>
      <c r="AJ17" s="189"/>
      <c r="AK17" s="143"/>
      <c r="AL17" s="189"/>
      <c r="AM17" s="143"/>
      <c r="AN17" s="189"/>
      <c r="AO17" s="143"/>
      <c r="AP17" s="189">
        <v>0</v>
      </c>
      <c r="AQ17" s="143"/>
      <c r="AR17" s="167"/>
      <c r="AS17" s="84"/>
      <c r="AT17" s="193">
        <v>9</v>
      </c>
      <c r="AU17" s="250" t="s">
        <v>241</v>
      </c>
      <c r="AV17" s="249" t="s">
        <v>174</v>
      </c>
      <c r="AW17" s="274" t="s">
        <v>161</v>
      </c>
      <c r="AX17" s="196"/>
      <c r="AY17" s="416" t="str">
        <f t="shared" si="2"/>
        <v>N/A</v>
      </c>
      <c r="AZ17" s="196"/>
      <c r="BA17" s="295" t="str">
        <f t="shared" si="8"/>
        <v>N/A</v>
      </c>
      <c r="BB17" s="295"/>
      <c r="BC17" s="295" t="str">
        <f t="shared" si="3"/>
        <v>N/A</v>
      </c>
      <c r="BD17" s="295"/>
      <c r="BE17" s="295" t="str">
        <f t="shared" si="3"/>
        <v>N/A</v>
      </c>
      <c r="BF17" s="295"/>
      <c r="BG17" s="295" t="str">
        <f t="shared" si="3"/>
        <v>N/A</v>
      </c>
      <c r="BH17" s="295"/>
      <c r="BI17" s="295" t="str">
        <f t="shared" si="3"/>
        <v>N/A</v>
      </c>
      <c r="BJ17" s="295"/>
      <c r="BK17" s="295" t="str">
        <f t="shared" si="3"/>
        <v>N/A</v>
      </c>
      <c r="BL17" s="295"/>
      <c r="BM17" s="295" t="str">
        <f t="shared" si="3"/>
        <v>N/A</v>
      </c>
      <c r="BN17" s="295"/>
      <c r="BO17" s="295" t="str">
        <f t="shared" si="3"/>
        <v>N/A</v>
      </c>
      <c r="BP17" s="295"/>
      <c r="BQ17" s="295" t="str">
        <f t="shared" si="3"/>
        <v>N/A</v>
      </c>
      <c r="BR17" s="295"/>
      <c r="BS17" s="295" t="str">
        <f t="shared" si="4"/>
        <v>N/A</v>
      </c>
      <c r="BT17" s="295"/>
      <c r="BU17" s="295" t="str">
        <f t="shared" si="4"/>
        <v>N/A</v>
      </c>
      <c r="BV17" s="295"/>
      <c r="BW17" s="295" t="str">
        <f t="shared" si="4"/>
        <v>N/A</v>
      </c>
      <c r="BX17" s="295"/>
      <c r="BY17" s="295" t="str">
        <f t="shared" si="4"/>
        <v>N/A</v>
      </c>
      <c r="BZ17" s="295"/>
      <c r="CA17" s="295" t="str">
        <f t="shared" si="4"/>
        <v>N/A</v>
      </c>
      <c r="CB17" s="196"/>
      <c r="CC17" s="295" t="str">
        <f t="shared" si="5"/>
        <v>N/A</v>
      </c>
      <c r="CD17" s="295"/>
      <c r="CE17" s="295" t="str">
        <f t="shared" si="6"/>
        <v>N/A</v>
      </c>
      <c r="CF17" s="295"/>
      <c r="CG17" s="295" t="str">
        <f t="shared" si="7"/>
        <v>N/A</v>
      </c>
      <c r="CH17" s="196"/>
      <c r="CI17" s="167"/>
      <c r="CJ17" s="14"/>
      <c r="CK17" s="14"/>
      <c r="CL17" s="14"/>
      <c r="CM17" s="14"/>
      <c r="CN17" s="14"/>
      <c r="CO17" s="14"/>
      <c r="CP17" s="14"/>
    </row>
    <row r="18" spans="1:256" ht="18.75" customHeight="1" x14ac:dyDescent="0.25">
      <c r="A18" s="358" t="s">
        <v>180</v>
      </c>
      <c r="B18" s="412">
        <v>2828</v>
      </c>
      <c r="C18" s="637">
        <v>10</v>
      </c>
      <c r="D18" s="619" t="s">
        <v>68</v>
      </c>
      <c r="E18" s="600" t="s">
        <v>109</v>
      </c>
      <c r="F18" s="189"/>
      <c r="G18" s="143"/>
      <c r="H18" s="189"/>
      <c r="I18" s="143"/>
      <c r="J18" s="189"/>
      <c r="K18" s="143"/>
      <c r="L18" s="189"/>
      <c r="M18" s="143"/>
      <c r="N18" s="189"/>
      <c r="O18" s="143"/>
      <c r="P18" s="189"/>
      <c r="Q18" s="143"/>
      <c r="R18" s="189"/>
      <c r="S18" s="143"/>
      <c r="T18" s="189"/>
      <c r="U18" s="143"/>
      <c r="V18" s="189"/>
      <c r="W18" s="143"/>
      <c r="X18" s="189"/>
      <c r="Y18" s="143"/>
      <c r="Z18" s="189"/>
      <c r="AA18" s="143"/>
      <c r="AB18" s="189"/>
      <c r="AC18" s="143"/>
      <c r="AD18" s="189"/>
      <c r="AE18" s="143"/>
      <c r="AF18" s="189"/>
      <c r="AG18" s="143"/>
      <c r="AH18" s="189"/>
      <c r="AI18" s="143"/>
      <c r="AJ18" s="189"/>
      <c r="AK18" s="143"/>
      <c r="AL18" s="189"/>
      <c r="AM18" s="143"/>
      <c r="AN18" s="189"/>
      <c r="AO18" s="143"/>
      <c r="AP18" s="189">
        <v>121</v>
      </c>
      <c r="AQ18" s="143"/>
      <c r="AR18" s="167"/>
      <c r="AS18" s="84"/>
      <c r="AT18" s="193">
        <v>10</v>
      </c>
      <c r="AU18" s="250" t="s">
        <v>204</v>
      </c>
      <c r="AV18" s="249" t="s">
        <v>174</v>
      </c>
      <c r="AW18" s="274" t="s">
        <v>161</v>
      </c>
      <c r="AX18" s="196"/>
      <c r="AY18" s="258" t="str">
        <f t="shared" si="2"/>
        <v>N/A</v>
      </c>
      <c r="AZ18" s="196"/>
      <c r="BA18" s="295" t="str">
        <f t="shared" si="8"/>
        <v>N/A</v>
      </c>
      <c r="BB18" s="295"/>
      <c r="BC18" s="295" t="str">
        <f t="shared" si="3"/>
        <v>N/A</v>
      </c>
      <c r="BD18" s="295"/>
      <c r="BE18" s="295" t="str">
        <f t="shared" si="3"/>
        <v>N/A</v>
      </c>
      <c r="BF18" s="295"/>
      <c r="BG18" s="295" t="str">
        <f t="shared" si="3"/>
        <v>N/A</v>
      </c>
      <c r="BH18" s="295"/>
      <c r="BI18" s="295" t="str">
        <f t="shared" si="3"/>
        <v>N/A</v>
      </c>
      <c r="BJ18" s="295"/>
      <c r="BK18" s="295" t="str">
        <f t="shared" si="3"/>
        <v>N/A</v>
      </c>
      <c r="BL18" s="295"/>
      <c r="BM18" s="295" t="str">
        <f t="shared" si="3"/>
        <v>N/A</v>
      </c>
      <c r="BN18" s="295"/>
      <c r="BO18" s="295" t="str">
        <f t="shared" si="3"/>
        <v>N/A</v>
      </c>
      <c r="BP18" s="295"/>
      <c r="BQ18" s="295" t="str">
        <f t="shared" si="3"/>
        <v>N/A</v>
      </c>
      <c r="BR18" s="295"/>
      <c r="BS18" s="295" t="str">
        <f t="shared" si="4"/>
        <v>N/A</v>
      </c>
      <c r="BT18" s="295"/>
      <c r="BU18" s="295" t="str">
        <f t="shared" si="4"/>
        <v>N/A</v>
      </c>
      <c r="BV18" s="295"/>
      <c r="BW18" s="295" t="str">
        <f t="shared" si="4"/>
        <v>N/A</v>
      </c>
      <c r="BX18" s="295"/>
      <c r="BY18" s="295" t="str">
        <f t="shared" si="4"/>
        <v>N/A</v>
      </c>
      <c r="BZ18" s="295"/>
      <c r="CA18" s="295" t="str">
        <f t="shared" si="4"/>
        <v>N/A</v>
      </c>
      <c r="CB18" s="196"/>
      <c r="CC18" s="295" t="str">
        <f t="shared" si="5"/>
        <v>N/A</v>
      </c>
      <c r="CD18" s="295"/>
      <c r="CE18" s="295" t="str">
        <f t="shared" si="6"/>
        <v>N/A</v>
      </c>
      <c r="CF18" s="295"/>
      <c r="CG18" s="295" t="str">
        <f t="shared" si="7"/>
        <v>N/A</v>
      </c>
      <c r="CH18" s="196"/>
      <c r="CI18" s="167"/>
      <c r="CJ18" s="14"/>
      <c r="CK18" s="14"/>
      <c r="CL18" s="14"/>
      <c r="CM18" s="14"/>
      <c r="CN18" s="14"/>
      <c r="CO18" s="14"/>
      <c r="CP18" s="14"/>
    </row>
    <row r="19" spans="1:256" ht="18.75" customHeight="1" x14ac:dyDescent="0.25">
      <c r="B19" s="412">
        <v>2879</v>
      </c>
      <c r="C19" s="637">
        <v>11</v>
      </c>
      <c r="D19" s="620" t="s">
        <v>136</v>
      </c>
      <c r="E19" s="600" t="s">
        <v>109</v>
      </c>
      <c r="F19" s="162"/>
      <c r="G19" s="143"/>
      <c r="H19" s="162"/>
      <c r="I19" s="143"/>
      <c r="J19" s="162"/>
      <c r="K19" s="143"/>
      <c r="L19" s="162"/>
      <c r="M19" s="143"/>
      <c r="N19" s="162"/>
      <c r="O19" s="143"/>
      <c r="P19" s="162"/>
      <c r="Q19" s="143"/>
      <c r="R19" s="162"/>
      <c r="S19" s="143"/>
      <c r="T19" s="162"/>
      <c r="U19" s="143"/>
      <c r="V19" s="162"/>
      <c r="W19" s="143"/>
      <c r="X19" s="162"/>
      <c r="Y19" s="143"/>
      <c r="Z19" s="162"/>
      <c r="AA19" s="143"/>
      <c r="AB19" s="162"/>
      <c r="AC19" s="143"/>
      <c r="AD19" s="162"/>
      <c r="AE19" s="143"/>
      <c r="AF19" s="162"/>
      <c r="AG19" s="143"/>
      <c r="AH19" s="162"/>
      <c r="AI19" s="143"/>
      <c r="AJ19" s="162"/>
      <c r="AK19" s="143"/>
      <c r="AL19" s="162"/>
      <c r="AM19" s="143"/>
      <c r="AN19" s="162"/>
      <c r="AO19" s="143"/>
      <c r="AP19" s="162">
        <v>121</v>
      </c>
      <c r="AQ19" s="143" t="s">
        <v>364</v>
      </c>
      <c r="AR19" s="167"/>
      <c r="AS19" s="84"/>
      <c r="AT19" s="193">
        <v>11</v>
      </c>
      <c r="AU19" s="250" t="s">
        <v>242</v>
      </c>
      <c r="AV19" s="249" t="s">
        <v>174</v>
      </c>
      <c r="AW19" s="274" t="s">
        <v>161</v>
      </c>
      <c r="AX19" s="196"/>
      <c r="AY19" s="258" t="str">
        <f t="shared" si="2"/>
        <v>N/A</v>
      </c>
      <c r="AZ19" s="196"/>
      <c r="BA19" s="295" t="str">
        <f t="shared" si="8"/>
        <v>N/A</v>
      </c>
      <c r="BB19" s="295"/>
      <c r="BC19" s="295" t="str">
        <f t="shared" si="3"/>
        <v>N/A</v>
      </c>
      <c r="BD19" s="295"/>
      <c r="BE19" s="295" t="str">
        <f t="shared" si="3"/>
        <v>N/A</v>
      </c>
      <c r="BF19" s="295"/>
      <c r="BG19" s="295" t="str">
        <f t="shared" si="3"/>
        <v>N/A</v>
      </c>
      <c r="BH19" s="295"/>
      <c r="BI19" s="295" t="str">
        <f t="shared" si="3"/>
        <v>N/A</v>
      </c>
      <c r="BJ19" s="295"/>
      <c r="BK19" s="295" t="str">
        <f t="shared" si="3"/>
        <v>N/A</v>
      </c>
      <c r="BL19" s="295"/>
      <c r="BM19" s="295" t="str">
        <f t="shared" si="3"/>
        <v>N/A</v>
      </c>
      <c r="BN19" s="295"/>
      <c r="BO19" s="295" t="str">
        <f t="shared" si="3"/>
        <v>N/A</v>
      </c>
      <c r="BP19" s="295"/>
      <c r="BQ19" s="295" t="str">
        <f t="shared" si="3"/>
        <v>N/A</v>
      </c>
      <c r="BR19" s="295"/>
      <c r="BS19" s="295" t="str">
        <f t="shared" si="4"/>
        <v>N/A</v>
      </c>
      <c r="BT19" s="295"/>
      <c r="BU19" s="295" t="str">
        <f t="shared" si="4"/>
        <v>N/A</v>
      </c>
      <c r="BV19" s="295"/>
      <c r="BW19" s="295" t="str">
        <f t="shared" si="4"/>
        <v>N/A</v>
      </c>
      <c r="BX19" s="295"/>
      <c r="BY19" s="295" t="str">
        <f t="shared" si="4"/>
        <v>N/A</v>
      </c>
      <c r="BZ19" s="295"/>
      <c r="CA19" s="295" t="str">
        <f t="shared" si="4"/>
        <v>N/A</v>
      </c>
      <c r="CB19" s="196"/>
      <c r="CC19" s="295" t="str">
        <f t="shared" si="5"/>
        <v>N/A</v>
      </c>
      <c r="CD19" s="295"/>
      <c r="CE19" s="295" t="str">
        <f t="shared" si="6"/>
        <v>N/A</v>
      </c>
      <c r="CF19" s="295"/>
      <c r="CG19" s="295" t="str">
        <f t="shared" si="7"/>
        <v>N/A</v>
      </c>
      <c r="CH19" s="196"/>
      <c r="CI19" s="167"/>
      <c r="CJ19" s="14"/>
      <c r="CK19" s="14"/>
      <c r="CL19" s="14"/>
      <c r="CM19" s="14"/>
      <c r="CN19" s="14"/>
      <c r="CO19" s="14"/>
      <c r="CP19" s="14"/>
    </row>
    <row r="20" spans="1:256" ht="18.75" customHeight="1" x14ac:dyDescent="0.25">
      <c r="B20" s="412">
        <v>2829</v>
      </c>
      <c r="C20" s="613">
        <v>12</v>
      </c>
      <c r="D20" s="643" t="s">
        <v>159</v>
      </c>
      <c r="E20" s="605" t="s">
        <v>109</v>
      </c>
      <c r="F20" s="163"/>
      <c r="G20" s="164"/>
      <c r="H20" s="163"/>
      <c r="I20" s="164"/>
      <c r="J20" s="163"/>
      <c r="K20" s="164"/>
      <c r="L20" s="163"/>
      <c r="M20" s="164"/>
      <c r="N20" s="163"/>
      <c r="O20" s="164"/>
      <c r="P20" s="163"/>
      <c r="Q20" s="164"/>
      <c r="R20" s="163"/>
      <c r="S20" s="164"/>
      <c r="T20" s="163"/>
      <c r="U20" s="164"/>
      <c r="V20" s="163"/>
      <c r="W20" s="164"/>
      <c r="X20" s="163"/>
      <c r="Y20" s="164"/>
      <c r="Z20" s="163"/>
      <c r="AA20" s="164"/>
      <c r="AB20" s="163"/>
      <c r="AC20" s="164"/>
      <c r="AD20" s="163"/>
      <c r="AE20" s="164"/>
      <c r="AF20" s="163"/>
      <c r="AG20" s="164"/>
      <c r="AH20" s="163"/>
      <c r="AI20" s="164"/>
      <c r="AJ20" s="163"/>
      <c r="AK20" s="164"/>
      <c r="AL20" s="163"/>
      <c r="AM20" s="164"/>
      <c r="AN20" s="163"/>
      <c r="AO20" s="164"/>
      <c r="AP20" s="163">
        <v>0</v>
      </c>
      <c r="AQ20" s="164"/>
      <c r="AR20" s="167"/>
      <c r="AS20" s="84"/>
      <c r="AT20" s="253">
        <v>12</v>
      </c>
      <c r="AU20" s="477" t="s">
        <v>199</v>
      </c>
      <c r="AV20" s="300" t="s">
        <v>174</v>
      </c>
      <c r="AW20" s="256" t="s">
        <v>161</v>
      </c>
      <c r="AX20" s="257"/>
      <c r="AY20" s="433" t="str">
        <f t="shared" si="2"/>
        <v>N/A</v>
      </c>
      <c r="AZ20" s="257"/>
      <c r="BA20" s="342" t="str">
        <f t="shared" si="8"/>
        <v>N/A</v>
      </c>
      <c r="BB20" s="342"/>
      <c r="BC20" s="342" t="str">
        <f t="shared" si="3"/>
        <v>N/A</v>
      </c>
      <c r="BD20" s="342"/>
      <c r="BE20" s="342" t="str">
        <f t="shared" si="3"/>
        <v>N/A</v>
      </c>
      <c r="BF20" s="342"/>
      <c r="BG20" s="342" t="str">
        <f t="shared" si="3"/>
        <v>N/A</v>
      </c>
      <c r="BH20" s="342"/>
      <c r="BI20" s="342" t="str">
        <f t="shared" si="3"/>
        <v>N/A</v>
      </c>
      <c r="BJ20" s="342"/>
      <c r="BK20" s="342" t="str">
        <f t="shared" si="3"/>
        <v>N/A</v>
      </c>
      <c r="BL20" s="342"/>
      <c r="BM20" s="342" t="str">
        <f t="shared" si="3"/>
        <v>N/A</v>
      </c>
      <c r="BN20" s="342"/>
      <c r="BO20" s="342" t="str">
        <f t="shared" si="3"/>
        <v>N/A</v>
      </c>
      <c r="BP20" s="342"/>
      <c r="BQ20" s="342" t="str">
        <f t="shared" si="3"/>
        <v>N/A</v>
      </c>
      <c r="BR20" s="342"/>
      <c r="BS20" s="342" t="str">
        <f t="shared" si="4"/>
        <v>N/A</v>
      </c>
      <c r="BT20" s="342"/>
      <c r="BU20" s="342" t="str">
        <f t="shared" si="4"/>
        <v>N/A</v>
      </c>
      <c r="BV20" s="342"/>
      <c r="BW20" s="342" t="str">
        <f t="shared" si="4"/>
        <v>N/A</v>
      </c>
      <c r="BX20" s="342"/>
      <c r="BY20" s="342" t="str">
        <f t="shared" si="4"/>
        <v>N/A</v>
      </c>
      <c r="BZ20" s="342"/>
      <c r="CA20" s="342" t="str">
        <f t="shared" si="4"/>
        <v>N/A</v>
      </c>
      <c r="CB20" s="257"/>
      <c r="CC20" s="342" t="str">
        <f t="shared" si="5"/>
        <v>N/A</v>
      </c>
      <c r="CD20" s="342"/>
      <c r="CE20" s="342" t="str">
        <f t="shared" si="6"/>
        <v>N/A</v>
      </c>
      <c r="CF20" s="342"/>
      <c r="CG20" s="342" t="str">
        <f t="shared" si="7"/>
        <v>N/A</v>
      </c>
      <c r="CH20" s="257"/>
      <c r="CI20" s="167"/>
      <c r="CJ20" s="14"/>
      <c r="CK20" s="14"/>
      <c r="CL20" s="14"/>
      <c r="CM20" s="14"/>
      <c r="CN20" s="14"/>
      <c r="CO20" s="14"/>
      <c r="CP20" s="14"/>
    </row>
    <row r="21" spans="1:256" ht="16.5" customHeight="1" x14ac:dyDescent="0.25">
      <c r="C21" s="593" t="s">
        <v>102</v>
      </c>
      <c r="D21" s="92"/>
      <c r="E21" s="26"/>
      <c r="F21" s="111"/>
      <c r="G21" s="666"/>
      <c r="H21" s="111"/>
      <c r="I21" s="666"/>
      <c r="J21" s="111"/>
      <c r="K21" s="666"/>
      <c r="L21" s="111"/>
      <c r="M21" s="666"/>
      <c r="N21" s="111"/>
      <c r="O21" s="666"/>
      <c r="P21" s="111"/>
      <c r="Q21" s="666"/>
      <c r="R21" s="111"/>
      <c r="S21" s="666"/>
      <c r="T21" s="111"/>
      <c r="U21" s="666"/>
      <c r="V21" s="111"/>
      <c r="W21" s="666"/>
      <c r="X21" s="111"/>
      <c r="Y21" s="666"/>
      <c r="Z21" s="111"/>
      <c r="AA21" s="666"/>
      <c r="AB21" s="111"/>
      <c r="AC21" s="666"/>
      <c r="AD21" s="119"/>
      <c r="AE21" s="666"/>
      <c r="AF21" s="119"/>
      <c r="AG21" s="666"/>
      <c r="AH21" s="111"/>
      <c r="AI21" s="666"/>
      <c r="AJ21" s="111"/>
      <c r="AK21" s="666"/>
      <c r="AL21" s="119"/>
      <c r="AM21" s="666"/>
      <c r="AN21" s="111"/>
      <c r="AO21" s="666"/>
      <c r="AP21" s="111"/>
      <c r="AQ21" s="666"/>
      <c r="AR21" s="119"/>
      <c r="AS21" s="15"/>
      <c r="AT21" s="479" t="s">
        <v>101</v>
      </c>
      <c r="AU21" s="339"/>
    </row>
    <row r="22" spans="1:256" customFormat="1" ht="15.75" customHeight="1" x14ac:dyDescent="0.25">
      <c r="A22" s="358"/>
      <c r="B22" s="358"/>
      <c r="C22" s="594" t="s">
        <v>203</v>
      </c>
      <c r="D22" s="806" t="s">
        <v>160</v>
      </c>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210"/>
      <c r="AT22" s="61" t="s">
        <v>171</v>
      </c>
      <c r="AU22" s="61" t="s">
        <v>172</v>
      </c>
      <c r="AV22" s="61" t="s">
        <v>173</v>
      </c>
      <c r="AW22" s="112">
        <v>1990</v>
      </c>
      <c r="AX22" s="113"/>
      <c r="AY22" s="112">
        <v>1995</v>
      </c>
      <c r="AZ22" s="113"/>
      <c r="BA22" s="112">
        <v>1996</v>
      </c>
      <c r="BB22" s="113"/>
      <c r="BC22" s="112">
        <v>1997</v>
      </c>
      <c r="BD22" s="113"/>
      <c r="BE22" s="112">
        <v>1998</v>
      </c>
      <c r="BF22" s="113"/>
      <c r="BG22" s="112">
        <v>1999</v>
      </c>
      <c r="BH22" s="113"/>
      <c r="BI22" s="112">
        <v>2000</v>
      </c>
      <c r="BJ22" s="113"/>
      <c r="BK22" s="112">
        <v>2001</v>
      </c>
      <c r="BL22" s="113"/>
      <c r="BM22" s="112">
        <v>2002</v>
      </c>
      <c r="BN22" s="113"/>
      <c r="BO22" s="112">
        <v>2003</v>
      </c>
      <c r="BP22" s="113"/>
      <c r="BQ22" s="112">
        <v>2004</v>
      </c>
      <c r="BR22" s="113"/>
      <c r="BS22" s="112">
        <v>2005</v>
      </c>
      <c r="BT22" s="113"/>
      <c r="BU22" s="112">
        <v>2006</v>
      </c>
      <c r="BV22" s="113"/>
      <c r="BW22" s="112">
        <v>2007</v>
      </c>
      <c r="BX22" s="113"/>
      <c r="BY22" s="112">
        <v>2008</v>
      </c>
      <c r="BZ22" s="113"/>
      <c r="CA22" s="112">
        <v>2009</v>
      </c>
      <c r="CB22" s="113"/>
      <c r="CC22" s="112">
        <v>2010</v>
      </c>
      <c r="CD22" s="113"/>
      <c r="CE22" s="112">
        <v>2011</v>
      </c>
      <c r="CF22" s="113"/>
      <c r="CG22" s="112">
        <v>2012</v>
      </c>
      <c r="CH22" s="113"/>
    </row>
    <row r="23" spans="1:256" customFormat="1" ht="25.5" customHeight="1" x14ac:dyDescent="0.25">
      <c r="A23" s="358"/>
      <c r="B23" s="358"/>
      <c r="C23" s="594" t="s">
        <v>203</v>
      </c>
      <c r="D23" s="778" t="s">
        <v>103</v>
      </c>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210"/>
      <c r="AT23" s="193">
        <v>5</v>
      </c>
      <c r="AU23" s="338" t="s">
        <v>214</v>
      </c>
      <c r="AV23" s="249" t="s">
        <v>174</v>
      </c>
      <c r="AW23" s="413">
        <f>F13</f>
        <v>0</v>
      </c>
      <c r="AX23" s="413"/>
      <c r="AY23" s="413">
        <f t="shared" ref="AY23:CA23" si="9">H13</f>
        <v>0</v>
      </c>
      <c r="AZ23" s="413"/>
      <c r="BA23" s="413">
        <f t="shared" si="9"/>
        <v>0</v>
      </c>
      <c r="BB23" s="413"/>
      <c r="BC23" s="413">
        <f t="shared" si="9"/>
        <v>0</v>
      </c>
      <c r="BD23" s="413"/>
      <c r="BE23" s="413">
        <f t="shared" si="9"/>
        <v>0</v>
      </c>
      <c r="BF23" s="413"/>
      <c r="BG23" s="413">
        <f t="shared" si="9"/>
        <v>0</v>
      </c>
      <c r="BH23" s="413"/>
      <c r="BI23" s="413">
        <f t="shared" si="9"/>
        <v>0</v>
      </c>
      <c r="BJ23" s="413"/>
      <c r="BK23" s="413">
        <f t="shared" si="9"/>
        <v>0</v>
      </c>
      <c r="BL23" s="413"/>
      <c r="BM23" s="413">
        <f t="shared" si="9"/>
        <v>0</v>
      </c>
      <c r="BN23" s="413"/>
      <c r="BO23" s="413">
        <f t="shared" si="9"/>
        <v>0</v>
      </c>
      <c r="BP23" s="413"/>
      <c r="BQ23" s="413">
        <f t="shared" si="9"/>
        <v>0</v>
      </c>
      <c r="BR23" s="413"/>
      <c r="BS23" s="413">
        <f t="shared" si="9"/>
        <v>0</v>
      </c>
      <c r="BT23" s="413"/>
      <c r="BU23" s="413">
        <f t="shared" si="9"/>
        <v>0</v>
      </c>
      <c r="BV23" s="413"/>
      <c r="BW23" s="413">
        <f t="shared" si="9"/>
        <v>0</v>
      </c>
      <c r="BX23" s="413"/>
      <c r="BY23" s="413">
        <f t="shared" si="9"/>
        <v>0</v>
      </c>
      <c r="BZ23" s="413"/>
      <c r="CA23" s="413">
        <f t="shared" si="9"/>
        <v>0</v>
      </c>
      <c r="CB23" s="341"/>
      <c r="CC23" s="413">
        <f>AL13</f>
        <v>0</v>
      </c>
      <c r="CD23" s="413"/>
      <c r="CE23" s="413">
        <f>AN13</f>
        <v>0</v>
      </c>
      <c r="CF23" s="413"/>
      <c r="CG23" s="413">
        <f>AP13</f>
        <v>128</v>
      </c>
      <c r="CH23" s="341"/>
    </row>
    <row r="24" spans="1:256" customFormat="1" ht="25.5" customHeight="1" x14ac:dyDescent="0.25">
      <c r="A24" s="358"/>
      <c r="B24" s="358"/>
      <c r="C24" s="594" t="s">
        <v>203</v>
      </c>
      <c r="D24" s="644" t="s">
        <v>104</v>
      </c>
      <c r="E24" s="595"/>
      <c r="F24" s="595"/>
      <c r="G24" s="667"/>
      <c r="H24" s="595"/>
      <c r="I24" s="667"/>
      <c r="J24" s="595"/>
      <c r="K24" s="667"/>
      <c r="L24" s="595"/>
      <c r="M24" s="667"/>
      <c r="N24" s="595"/>
      <c r="O24" s="667"/>
      <c r="P24" s="595"/>
      <c r="Q24" s="667"/>
      <c r="R24" s="595"/>
      <c r="S24" s="667"/>
      <c r="T24" s="595"/>
      <c r="U24" s="667"/>
      <c r="V24" s="595"/>
      <c r="W24" s="667"/>
      <c r="X24" s="595"/>
      <c r="Y24" s="667"/>
      <c r="Z24" s="595"/>
      <c r="AA24" s="667"/>
      <c r="AB24" s="595"/>
      <c r="AC24" s="667"/>
      <c r="AD24" s="595"/>
      <c r="AE24" s="667"/>
      <c r="AF24" s="595"/>
      <c r="AG24" s="667"/>
      <c r="AH24" s="595"/>
      <c r="AI24" s="673"/>
      <c r="AJ24" s="644"/>
      <c r="AK24" s="673"/>
      <c r="AL24" s="595"/>
      <c r="AM24" s="667"/>
      <c r="AN24" s="595"/>
      <c r="AO24" s="673"/>
      <c r="AP24" s="644"/>
      <c r="AQ24" s="673"/>
      <c r="AR24" s="592"/>
      <c r="AS24" s="355"/>
      <c r="AT24" s="469">
        <v>13</v>
      </c>
      <c r="AU24" s="470" t="s">
        <v>252</v>
      </c>
      <c r="AV24" s="249" t="s">
        <v>174</v>
      </c>
      <c r="AW24" s="415">
        <f>F11+F12</f>
        <v>0</v>
      </c>
      <c r="AX24" s="415"/>
      <c r="AY24" s="415">
        <f t="shared" ref="AY24:CA24" si="10">H11+H12</f>
        <v>0</v>
      </c>
      <c r="AZ24" s="415"/>
      <c r="BA24" s="415">
        <f t="shared" si="10"/>
        <v>0</v>
      </c>
      <c r="BB24" s="415"/>
      <c r="BC24" s="415">
        <f t="shared" si="10"/>
        <v>0</v>
      </c>
      <c r="BD24" s="415"/>
      <c r="BE24" s="415">
        <f t="shared" si="10"/>
        <v>0</v>
      </c>
      <c r="BF24" s="415"/>
      <c r="BG24" s="415">
        <f t="shared" si="10"/>
        <v>0</v>
      </c>
      <c r="BH24" s="415"/>
      <c r="BI24" s="415">
        <f t="shared" si="10"/>
        <v>0</v>
      </c>
      <c r="BJ24" s="415"/>
      <c r="BK24" s="415">
        <f t="shared" si="10"/>
        <v>0</v>
      </c>
      <c r="BL24" s="415"/>
      <c r="BM24" s="415">
        <f t="shared" si="10"/>
        <v>0</v>
      </c>
      <c r="BN24" s="415"/>
      <c r="BO24" s="415">
        <f t="shared" si="10"/>
        <v>0</v>
      </c>
      <c r="BP24" s="415"/>
      <c r="BQ24" s="415">
        <f t="shared" si="10"/>
        <v>0</v>
      </c>
      <c r="BR24" s="415"/>
      <c r="BS24" s="415">
        <f t="shared" si="10"/>
        <v>0</v>
      </c>
      <c r="BT24" s="415"/>
      <c r="BU24" s="415">
        <f t="shared" si="10"/>
        <v>0</v>
      </c>
      <c r="BV24" s="415"/>
      <c r="BW24" s="415">
        <f t="shared" si="10"/>
        <v>0</v>
      </c>
      <c r="BX24" s="415"/>
      <c r="BY24" s="415">
        <f t="shared" si="10"/>
        <v>0</v>
      </c>
      <c r="BZ24" s="415"/>
      <c r="CA24" s="415">
        <f t="shared" si="10"/>
        <v>0</v>
      </c>
      <c r="CB24" s="414"/>
      <c r="CC24" s="415">
        <f>AL11+AL12</f>
        <v>0</v>
      </c>
      <c r="CD24" s="415"/>
      <c r="CE24" s="415">
        <f>AN11+AN12</f>
        <v>0</v>
      </c>
      <c r="CF24" s="415"/>
      <c r="CG24" s="415">
        <f>AP11+AP12</f>
        <v>0</v>
      </c>
      <c r="CH24" s="414"/>
      <c r="CI24" s="2"/>
      <c r="CJ24" s="2"/>
      <c r="CK24" s="2"/>
      <c r="CL24" s="2"/>
      <c r="CM24" s="2"/>
      <c r="CN24" s="2"/>
      <c r="CO24" s="2"/>
      <c r="CP24" s="2"/>
      <c r="CQ24" s="2"/>
      <c r="CR24" s="2"/>
      <c r="CS24" s="2"/>
      <c r="CT24" s="2"/>
      <c r="CU24" s="2"/>
      <c r="CV24" s="2"/>
    </row>
    <row r="25" spans="1:256" customFormat="1" ht="16.5" customHeight="1" x14ac:dyDescent="0.25">
      <c r="A25" s="358"/>
      <c r="B25" s="358"/>
      <c r="C25" s="594" t="s">
        <v>203</v>
      </c>
      <c r="D25" s="773" t="s">
        <v>356</v>
      </c>
      <c r="E25" s="773"/>
      <c r="F25" s="773"/>
      <c r="G25" s="773"/>
      <c r="H25" s="773"/>
      <c r="I25" s="773"/>
      <c r="J25" s="773"/>
      <c r="K25" s="773"/>
      <c r="L25" s="773"/>
      <c r="M25" s="773"/>
      <c r="N25" s="773"/>
      <c r="O25" s="773"/>
      <c r="P25" s="773"/>
      <c r="Q25" s="773"/>
      <c r="R25" s="773"/>
      <c r="S25" s="773"/>
      <c r="T25" s="773"/>
      <c r="U25" s="773"/>
      <c r="V25" s="773"/>
      <c r="W25" s="773"/>
      <c r="X25" s="773"/>
      <c r="Y25" s="773"/>
      <c r="Z25" s="773"/>
      <c r="AA25" s="773"/>
      <c r="AB25" s="773"/>
      <c r="AC25" s="773"/>
      <c r="AD25" s="773"/>
      <c r="AE25" s="773"/>
      <c r="AF25" s="773"/>
      <c r="AG25" s="773"/>
      <c r="AH25" s="773"/>
      <c r="AI25" s="773"/>
      <c r="AJ25" s="773"/>
      <c r="AK25" s="773"/>
      <c r="AL25" s="773"/>
      <c r="AM25" s="773"/>
      <c r="AN25" s="773"/>
      <c r="AO25" s="773"/>
      <c r="AP25" s="773"/>
      <c r="AQ25" s="773"/>
      <c r="AR25" s="210"/>
      <c r="AT25" s="434" t="s">
        <v>225</v>
      </c>
      <c r="AU25" s="470" t="s">
        <v>256</v>
      </c>
      <c r="AV25" s="249" t="s">
        <v>174</v>
      </c>
      <c r="AW25" s="416" t="str">
        <f>IF((ISBLANK(F13)),"N/A",IF(ROUND(AW23,0)&lt;ROUND(AW24,0),"5&lt;13",IF(OR(ISBLANK(F11),ISBLANK(F12)),"N/A",IF(ROUND(AW23,0)=ROUND(AW24,0),"ok","&lt;&gt;"))))</f>
        <v>N/A</v>
      </c>
      <c r="AX25" s="416"/>
      <c r="AY25" s="416" t="str">
        <f t="shared" ref="AY25:CG25" si="11">IF((ISBLANK(H13)),"N/A",IF(ROUND(AY23,0)&lt;ROUND(AY24,0),"5&lt;13",IF(OR(ISBLANK(H11),ISBLANK(H12)),"N/A",IF(ROUND(AY23,0)=ROUND(AY24,0),"ok","&lt;&gt;"))))</f>
        <v>N/A</v>
      </c>
      <c r="AZ25" s="416"/>
      <c r="BA25" s="416" t="str">
        <f t="shared" si="11"/>
        <v>N/A</v>
      </c>
      <c r="BB25" s="416"/>
      <c r="BC25" s="416" t="str">
        <f t="shared" si="11"/>
        <v>N/A</v>
      </c>
      <c r="BD25" s="416"/>
      <c r="BE25" s="416" t="str">
        <f t="shared" si="11"/>
        <v>N/A</v>
      </c>
      <c r="BF25" s="416"/>
      <c r="BG25" s="416" t="str">
        <f t="shared" si="11"/>
        <v>N/A</v>
      </c>
      <c r="BH25" s="416"/>
      <c r="BI25" s="416" t="str">
        <f t="shared" si="11"/>
        <v>N/A</v>
      </c>
      <c r="BJ25" s="416"/>
      <c r="BK25" s="416" t="str">
        <f t="shared" si="11"/>
        <v>N/A</v>
      </c>
      <c r="BL25" s="416"/>
      <c r="BM25" s="416" t="str">
        <f t="shared" si="11"/>
        <v>N/A</v>
      </c>
      <c r="BN25" s="416"/>
      <c r="BO25" s="416" t="str">
        <f t="shared" si="11"/>
        <v>N/A</v>
      </c>
      <c r="BP25" s="416"/>
      <c r="BQ25" s="416" t="str">
        <f t="shared" si="11"/>
        <v>N/A</v>
      </c>
      <c r="BR25" s="416"/>
      <c r="BS25" s="416" t="str">
        <f t="shared" si="11"/>
        <v>N/A</v>
      </c>
      <c r="BT25" s="416"/>
      <c r="BU25" s="416" t="str">
        <f t="shared" si="11"/>
        <v>N/A</v>
      </c>
      <c r="BV25" s="416"/>
      <c r="BW25" s="416" t="str">
        <f t="shared" si="11"/>
        <v>N/A</v>
      </c>
      <c r="BX25" s="416"/>
      <c r="BY25" s="416" t="str">
        <f t="shared" si="11"/>
        <v>N/A</v>
      </c>
      <c r="BZ25" s="416"/>
      <c r="CA25" s="416" t="str">
        <f t="shared" si="11"/>
        <v>N/A</v>
      </c>
      <c r="CB25" s="416"/>
      <c r="CC25" s="416" t="str">
        <f t="shared" si="11"/>
        <v>N/A</v>
      </c>
      <c r="CD25" s="416"/>
      <c r="CE25" s="416" t="str">
        <f t="shared" si="11"/>
        <v>N/A</v>
      </c>
      <c r="CF25" s="416"/>
      <c r="CG25" s="416" t="str">
        <f t="shared" si="11"/>
        <v>N/A</v>
      </c>
      <c r="CH25" s="295"/>
    </row>
    <row r="26" spans="1:256" ht="15" customHeight="1" x14ac:dyDescent="0.25">
      <c r="AT26" s="469">
        <v>14</v>
      </c>
      <c r="AU26" s="470" t="s">
        <v>253</v>
      </c>
      <c r="AV26" s="249" t="s">
        <v>174</v>
      </c>
      <c r="AW26" s="416">
        <f>(F14+F15+F16+F18+F20)</f>
        <v>0</v>
      </c>
      <c r="AX26" s="416"/>
      <c r="AY26" s="416">
        <f t="shared" ref="AY26:CA26" si="12">(H14+H15+H16+H18+H20)</f>
        <v>0</v>
      </c>
      <c r="AZ26" s="416"/>
      <c r="BA26" s="416">
        <f t="shared" si="12"/>
        <v>0</v>
      </c>
      <c r="BB26" s="416"/>
      <c r="BC26" s="416">
        <f t="shared" si="12"/>
        <v>0</v>
      </c>
      <c r="BD26" s="416"/>
      <c r="BE26" s="416">
        <f t="shared" si="12"/>
        <v>0</v>
      </c>
      <c r="BF26" s="416"/>
      <c r="BG26" s="416">
        <f t="shared" si="12"/>
        <v>0</v>
      </c>
      <c r="BH26" s="416"/>
      <c r="BI26" s="416">
        <f t="shared" si="12"/>
        <v>0</v>
      </c>
      <c r="BJ26" s="416"/>
      <c r="BK26" s="416">
        <f t="shared" si="12"/>
        <v>0</v>
      </c>
      <c r="BL26" s="416"/>
      <c r="BM26" s="416">
        <f t="shared" si="12"/>
        <v>0</v>
      </c>
      <c r="BN26" s="416"/>
      <c r="BO26" s="416">
        <f t="shared" si="12"/>
        <v>0</v>
      </c>
      <c r="BP26" s="416"/>
      <c r="BQ26" s="416">
        <f t="shared" si="12"/>
        <v>0</v>
      </c>
      <c r="BR26" s="416"/>
      <c r="BS26" s="416">
        <f t="shared" si="12"/>
        <v>0</v>
      </c>
      <c r="BT26" s="416"/>
      <c r="BU26" s="416">
        <f t="shared" si="12"/>
        <v>0</v>
      </c>
      <c r="BV26" s="416"/>
      <c r="BW26" s="416">
        <f t="shared" si="12"/>
        <v>0</v>
      </c>
      <c r="BX26" s="416"/>
      <c r="BY26" s="416">
        <f t="shared" si="12"/>
        <v>0</v>
      </c>
      <c r="BZ26" s="416"/>
      <c r="CA26" s="416">
        <f t="shared" si="12"/>
        <v>0</v>
      </c>
      <c r="CB26" s="295"/>
      <c r="CC26" s="416">
        <f>(AL14+AL15+AL16+AL18+AL20)</f>
        <v>0</v>
      </c>
      <c r="CD26" s="416"/>
      <c r="CE26" s="416">
        <f>(AN14+AN15+AN16+AN18+AN20)</f>
        <v>0</v>
      </c>
      <c r="CF26" s="416"/>
      <c r="CG26" s="416">
        <f>(AP14+AP15+AP16+AP18+AP20)</f>
        <v>128</v>
      </c>
      <c r="CH26" s="295"/>
      <c r="CI26"/>
      <c r="CJ26"/>
      <c r="CK26"/>
      <c r="CL26"/>
      <c r="CM26"/>
    </row>
    <row r="27" spans="1:256" ht="17.25" customHeight="1" x14ac:dyDescent="0.3">
      <c r="B27" s="358">
        <v>5</v>
      </c>
      <c r="C27" s="596" t="s">
        <v>105</v>
      </c>
      <c r="D27" s="74"/>
      <c r="E27" s="74"/>
      <c r="F27" s="453"/>
      <c r="G27" s="153"/>
      <c r="H27" s="132"/>
      <c r="I27" s="153"/>
      <c r="J27" s="132"/>
      <c r="K27" s="153"/>
      <c r="L27" s="132"/>
      <c r="M27" s="153"/>
      <c r="N27" s="132"/>
      <c r="O27" s="153"/>
      <c r="P27" s="132"/>
      <c r="Q27" s="153"/>
      <c r="R27" s="132"/>
      <c r="S27" s="153"/>
      <c r="T27" s="132"/>
      <c r="U27" s="153"/>
      <c r="V27" s="132"/>
      <c r="W27" s="153"/>
      <c r="X27" s="132"/>
      <c r="Y27" s="153"/>
      <c r="Z27" s="132"/>
      <c r="AA27" s="153"/>
      <c r="AB27" s="132"/>
      <c r="AC27" s="153"/>
      <c r="AD27" s="153"/>
      <c r="AE27" s="153"/>
      <c r="AF27" s="153"/>
      <c r="AG27" s="153"/>
      <c r="AH27" s="127"/>
      <c r="AI27" s="147"/>
      <c r="AJ27" s="127"/>
      <c r="AK27" s="147"/>
      <c r="AL27" s="153"/>
      <c r="AM27" s="153"/>
      <c r="AN27" s="127"/>
      <c r="AO27" s="147"/>
      <c r="AP27" s="127"/>
      <c r="AQ27" s="147"/>
      <c r="AR27" s="158"/>
      <c r="AS27" s="1"/>
      <c r="AT27" s="434" t="s">
        <v>225</v>
      </c>
      <c r="AU27" s="470" t="s">
        <v>254</v>
      </c>
      <c r="AV27" s="274"/>
      <c r="AW27" s="416" t="str">
        <f>IF((ISBLANK(F13)),"N/A",IF(ROUND(AW23,0)&lt;ROUND(AW26,0),"5&lt;14",IF(OR(ISBLANK(F14),ISBLANK(F15),ISBLANK(F16),ISBLANK(F18),ISBLANK(F20)),"N/A",IF(ROUND(AQ23,0)&gt;=ROUND(AQ26,0),"ok","&lt;&gt;"))))</f>
        <v>N/A</v>
      </c>
      <c r="AX27" s="416"/>
      <c r="AY27" s="416" t="str">
        <f t="shared" ref="AY27:CG27" si="13">IF((ISBLANK(H13)),"N/A",IF(ROUND(AY23,0)&lt;ROUND(AY26,0),"5&lt;14",IF(OR(ISBLANK(H14),ISBLANK(H15),ISBLANK(H16),ISBLANK(H18),ISBLANK(H20)),"N/A",IF(ROUND(AS23,0)&gt;=ROUND(AS26,0),"ok","&lt;&gt;"))))</f>
        <v>N/A</v>
      </c>
      <c r="AZ27" s="416"/>
      <c r="BA27" s="416" t="str">
        <f t="shared" si="13"/>
        <v>N/A</v>
      </c>
      <c r="BB27" s="416"/>
      <c r="BC27" s="416" t="str">
        <f t="shared" si="13"/>
        <v>N/A</v>
      </c>
      <c r="BD27" s="416"/>
      <c r="BE27" s="416" t="str">
        <f t="shared" si="13"/>
        <v>N/A</v>
      </c>
      <c r="BF27" s="416"/>
      <c r="BG27" s="416" t="str">
        <f t="shared" si="13"/>
        <v>N/A</v>
      </c>
      <c r="BH27" s="416"/>
      <c r="BI27" s="416" t="str">
        <f t="shared" si="13"/>
        <v>N/A</v>
      </c>
      <c r="BJ27" s="416"/>
      <c r="BK27" s="416" t="str">
        <f t="shared" si="13"/>
        <v>N/A</v>
      </c>
      <c r="BL27" s="416"/>
      <c r="BM27" s="416" t="str">
        <f t="shared" si="13"/>
        <v>N/A</v>
      </c>
      <c r="BN27" s="416"/>
      <c r="BO27" s="416" t="str">
        <f t="shared" si="13"/>
        <v>N/A</v>
      </c>
      <c r="BP27" s="416"/>
      <c r="BQ27" s="416" t="str">
        <f t="shared" si="13"/>
        <v>N/A</v>
      </c>
      <c r="BR27" s="416"/>
      <c r="BS27" s="416" t="str">
        <f t="shared" si="13"/>
        <v>N/A</v>
      </c>
      <c r="BT27" s="416"/>
      <c r="BU27" s="416" t="str">
        <f t="shared" si="13"/>
        <v>N/A</v>
      </c>
      <c r="BV27" s="416"/>
      <c r="BW27" s="416" t="str">
        <f t="shared" si="13"/>
        <v>N/A</v>
      </c>
      <c r="BX27" s="416"/>
      <c r="BY27" s="416" t="str">
        <f t="shared" si="13"/>
        <v>N/A</v>
      </c>
      <c r="BZ27" s="416"/>
      <c r="CA27" s="416" t="str">
        <f t="shared" si="13"/>
        <v>N/A</v>
      </c>
      <c r="CB27" s="416"/>
      <c r="CC27" s="416" t="str">
        <f t="shared" si="13"/>
        <v>N/A</v>
      </c>
      <c r="CD27" s="416"/>
      <c r="CE27" s="416" t="str">
        <f t="shared" si="13"/>
        <v>N/A</v>
      </c>
      <c r="CF27" s="416"/>
      <c r="CG27" s="416" t="str">
        <f t="shared" si="13"/>
        <v>ok</v>
      </c>
      <c r="CH27" s="295"/>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3">
      <c r="C28" s="75"/>
      <c r="D28" s="76"/>
      <c r="E28" s="76"/>
      <c r="F28" s="451"/>
      <c r="G28" s="151"/>
      <c r="H28" s="130"/>
      <c r="I28" s="151"/>
      <c r="J28" s="130"/>
      <c r="K28" s="151"/>
      <c r="L28" s="130"/>
      <c r="M28" s="151"/>
      <c r="N28" s="130"/>
      <c r="O28" s="151"/>
      <c r="P28" s="130"/>
      <c r="Q28" s="151"/>
      <c r="R28" s="130"/>
      <c r="S28" s="151"/>
      <c r="T28" s="130"/>
      <c r="U28" s="151"/>
      <c r="V28" s="130"/>
      <c r="W28" s="151"/>
      <c r="X28" s="130"/>
      <c r="Y28" s="151"/>
      <c r="Z28" s="130"/>
      <c r="AA28" s="151"/>
      <c r="AB28" s="130"/>
      <c r="AC28" s="151"/>
      <c r="AD28" s="151"/>
      <c r="AE28" s="151"/>
      <c r="AF28" s="151"/>
      <c r="AG28" s="151"/>
      <c r="AH28" s="138"/>
      <c r="AI28" s="158"/>
      <c r="AJ28" s="138"/>
      <c r="AK28" s="158"/>
      <c r="AL28" s="151"/>
      <c r="AM28" s="151"/>
      <c r="AN28" s="138"/>
      <c r="AO28" s="158"/>
      <c r="AP28" s="138"/>
      <c r="AQ28" s="158"/>
      <c r="AR28" s="158"/>
      <c r="AS28" s="85"/>
      <c r="AT28" s="471"/>
      <c r="AU28" s="487"/>
      <c r="AV28" s="274"/>
      <c r="AW28" s="420"/>
      <c r="AX28" s="274"/>
      <c r="AY28" s="420"/>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420"/>
      <c r="CB28" s="295"/>
      <c r="CC28" s="295"/>
      <c r="CD28" s="295"/>
      <c r="CE28" s="295"/>
      <c r="CF28" s="295"/>
      <c r="CG28" s="420"/>
      <c r="CH28" s="295"/>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x14ac:dyDescent="0.25">
      <c r="C29" s="597" t="s">
        <v>106</v>
      </c>
      <c r="D29" s="769" t="s">
        <v>107</v>
      </c>
      <c r="E29" s="770"/>
      <c r="F29" s="771"/>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2"/>
      <c r="AS29" s="85"/>
      <c r="AT29" s="469">
        <v>15</v>
      </c>
      <c r="AU29" s="470" t="s">
        <v>229</v>
      </c>
      <c r="AV29" s="274" t="s">
        <v>165</v>
      </c>
      <c r="AW29" s="258" t="str">
        <f>IF(OR(ISBLANK(F13),ISBLANK(F9),ISBLANK(F10)),"N/A",F13*1000/(F$9*F$10/100))</f>
        <v>N/A</v>
      </c>
      <c r="AX29" s="258"/>
      <c r="AY29" s="258" t="str">
        <f t="shared" ref="AY29:CG29" si="14">IF(OR(ISBLANK(H13),ISBLANK(H9),ISBLANK(H10)),"N/A",H13*1000/(H$9*H$10/100))</f>
        <v>N/A</v>
      </c>
      <c r="AZ29" s="258"/>
      <c r="BA29" s="258" t="str">
        <f t="shared" si="14"/>
        <v>N/A</v>
      </c>
      <c r="BB29" s="258"/>
      <c r="BC29" s="258" t="str">
        <f t="shared" si="14"/>
        <v>N/A</v>
      </c>
      <c r="BD29" s="258"/>
      <c r="BE29" s="258" t="str">
        <f t="shared" si="14"/>
        <v>N/A</v>
      </c>
      <c r="BF29" s="258"/>
      <c r="BG29" s="258" t="str">
        <f t="shared" si="14"/>
        <v>N/A</v>
      </c>
      <c r="BH29" s="258"/>
      <c r="BI29" s="258" t="str">
        <f t="shared" si="14"/>
        <v>N/A</v>
      </c>
      <c r="BJ29" s="258"/>
      <c r="BK29" s="258" t="str">
        <f t="shared" si="14"/>
        <v>N/A</v>
      </c>
      <c r="BL29" s="258"/>
      <c r="BM29" s="258" t="str">
        <f t="shared" si="14"/>
        <v>N/A</v>
      </c>
      <c r="BN29" s="258"/>
      <c r="BO29" s="258" t="str">
        <f t="shared" si="14"/>
        <v>N/A</v>
      </c>
      <c r="BP29" s="258"/>
      <c r="BQ29" s="258" t="str">
        <f t="shared" si="14"/>
        <v>N/A</v>
      </c>
      <c r="BR29" s="258"/>
      <c r="BS29" s="258" t="str">
        <f t="shared" si="14"/>
        <v>N/A</v>
      </c>
      <c r="BT29" s="258"/>
      <c r="BU29" s="258" t="str">
        <f t="shared" si="14"/>
        <v>N/A</v>
      </c>
      <c r="BV29" s="258"/>
      <c r="BW29" s="258" t="str">
        <f t="shared" si="14"/>
        <v>N/A</v>
      </c>
      <c r="BX29" s="258"/>
      <c r="BY29" s="258" t="str">
        <f t="shared" si="14"/>
        <v>N/A</v>
      </c>
      <c r="BZ29" s="258"/>
      <c r="CA29" s="258" t="str">
        <f t="shared" si="14"/>
        <v>N/A</v>
      </c>
      <c r="CB29" s="258"/>
      <c r="CC29" s="258" t="str">
        <f t="shared" si="14"/>
        <v>N/A</v>
      </c>
      <c r="CD29" s="258"/>
      <c r="CE29" s="258" t="str">
        <f t="shared" si="14"/>
        <v>N/A</v>
      </c>
      <c r="CF29" s="258"/>
      <c r="CG29" s="258">
        <f t="shared" si="14"/>
        <v>345.94594594594594</v>
      </c>
      <c r="CH29" s="258"/>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x14ac:dyDescent="0.25">
      <c r="A30" s="358">
        <v>1</v>
      </c>
      <c r="B30" s="358">
        <v>5000</v>
      </c>
      <c r="C30" s="79" t="s">
        <v>362</v>
      </c>
      <c r="D30" s="761" t="s">
        <v>369</v>
      </c>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85"/>
      <c r="AT30" s="472" t="s">
        <v>225</v>
      </c>
      <c r="AU30" s="486" t="s">
        <v>255</v>
      </c>
      <c r="AV30" s="256"/>
      <c r="AW30" s="259" t="str">
        <f>IF(AW29="N/A","N/A",IF(AW29&lt;100,"&lt;&gt;",IF(AW29&gt;1000,"&lt;&gt;","ok")))</f>
        <v>N/A</v>
      </c>
      <c r="AX30" s="259"/>
      <c r="AY30" s="259" t="str">
        <f t="shared" ref="AY30:CG30" si="15">IF(AY29="N/A","N/A",IF(AY29&lt;100,"&lt;&gt;",IF(AY29&gt;1000,"&lt;&gt;","ok")))</f>
        <v>N/A</v>
      </c>
      <c r="AZ30" s="259"/>
      <c r="BA30" s="259" t="str">
        <f t="shared" si="15"/>
        <v>N/A</v>
      </c>
      <c r="BB30" s="259"/>
      <c r="BC30" s="259" t="str">
        <f t="shared" si="15"/>
        <v>N/A</v>
      </c>
      <c r="BD30" s="259"/>
      <c r="BE30" s="259" t="str">
        <f t="shared" si="15"/>
        <v>N/A</v>
      </c>
      <c r="BF30" s="259"/>
      <c r="BG30" s="259" t="str">
        <f t="shared" si="15"/>
        <v>N/A</v>
      </c>
      <c r="BH30" s="259"/>
      <c r="BI30" s="259" t="str">
        <f t="shared" si="15"/>
        <v>N/A</v>
      </c>
      <c r="BJ30" s="259"/>
      <c r="BK30" s="259" t="str">
        <f t="shared" si="15"/>
        <v>N/A</v>
      </c>
      <c r="BL30" s="259"/>
      <c r="BM30" s="259" t="str">
        <f t="shared" si="15"/>
        <v>N/A</v>
      </c>
      <c r="BN30" s="259"/>
      <c r="BO30" s="259" t="str">
        <f t="shared" si="15"/>
        <v>N/A</v>
      </c>
      <c r="BP30" s="259"/>
      <c r="BQ30" s="259" t="str">
        <f t="shared" si="15"/>
        <v>N/A</v>
      </c>
      <c r="BR30" s="259"/>
      <c r="BS30" s="259" t="str">
        <f t="shared" si="15"/>
        <v>N/A</v>
      </c>
      <c r="BT30" s="259"/>
      <c r="BU30" s="259" t="str">
        <f t="shared" si="15"/>
        <v>N/A</v>
      </c>
      <c r="BV30" s="259"/>
      <c r="BW30" s="259" t="str">
        <f t="shared" si="15"/>
        <v>N/A</v>
      </c>
      <c r="BX30" s="259"/>
      <c r="BY30" s="259" t="str">
        <f t="shared" si="15"/>
        <v>N/A</v>
      </c>
      <c r="BZ30" s="259"/>
      <c r="CA30" s="259" t="str">
        <f t="shared" si="15"/>
        <v>N/A</v>
      </c>
      <c r="CB30" s="259"/>
      <c r="CC30" s="259" t="str">
        <f t="shared" si="15"/>
        <v>N/A</v>
      </c>
      <c r="CD30" s="259"/>
      <c r="CE30" s="259" t="str">
        <f t="shared" si="15"/>
        <v>N/A</v>
      </c>
      <c r="CF30" s="259"/>
      <c r="CG30" s="259" t="str">
        <f t="shared" si="15"/>
        <v>ok</v>
      </c>
      <c r="CH30" s="259"/>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5">
      <c r="A31" s="358">
        <v>1</v>
      </c>
      <c r="B31" s="358">
        <v>5001</v>
      </c>
      <c r="C31" s="79" t="s">
        <v>364</v>
      </c>
      <c r="D31" s="761" t="s">
        <v>368</v>
      </c>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85"/>
      <c r="AT31" s="361" t="s">
        <v>215</v>
      </c>
      <c r="AU31" s="482" t="s">
        <v>216</v>
      </c>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229"/>
      <c r="BZ31" s="229"/>
      <c r="CA31" s="229"/>
      <c r="CB31" s="229"/>
      <c r="CC31" s="417"/>
      <c r="CD31" s="417"/>
      <c r="CE31" s="229"/>
      <c r="CF31" s="229"/>
      <c r="CG31" s="229"/>
      <c r="CH31" s="229"/>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5">
      <c r="C32" s="79"/>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85"/>
      <c r="AT32" s="361" t="s">
        <v>217</v>
      </c>
      <c r="AU32" s="482" t="s">
        <v>218</v>
      </c>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229"/>
      <c r="BZ32" s="229"/>
      <c r="CA32" s="229"/>
      <c r="CB32" s="229"/>
      <c r="CC32" s="394"/>
      <c r="CD32" s="394"/>
      <c r="CE32" s="229"/>
      <c r="CF32" s="229"/>
      <c r="CG32" s="229"/>
      <c r="CH32" s="229"/>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5">
      <c r="C33" s="79"/>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85"/>
      <c r="AT33" s="363" t="s">
        <v>219</v>
      </c>
      <c r="AU33" s="482" t="s">
        <v>220</v>
      </c>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229"/>
      <c r="BZ33" s="229"/>
      <c r="CA33" s="229"/>
      <c r="CB33" s="229"/>
      <c r="CC33" s="394"/>
      <c r="CD33" s="394"/>
      <c r="CE33" s="229"/>
      <c r="CF33" s="229"/>
      <c r="CG33" s="229"/>
      <c r="CH33" s="229"/>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5">
      <c r="C34" s="79"/>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85"/>
      <c r="AT34" s="363"/>
      <c r="AU34" s="482"/>
      <c r="AV34" s="394"/>
      <c r="AW34" s="394"/>
      <c r="AX34" s="394"/>
      <c r="AY34" s="394"/>
      <c r="AZ34" s="394"/>
      <c r="BA34" s="394"/>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4"/>
      <c r="BX34" s="394"/>
      <c r="BY34" s="229"/>
      <c r="BZ34" s="229"/>
      <c r="CA34" s="229"/>
      <c r="CB34" s="229"/>
      <c r="CC34" s="394"/>
      <c r="CD34" s="394"/>
      <c r="CE34" s="229"/>
      <c r="CF34" s="229"/>
      <c r="CG34" s="229"/>
      <c r="CH34" s="229"/>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5">
      <c r="C35" s="79"/>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85"/>
      <c r="AT35" s="804"/>
      <c r="AU35" s="804"/>
      <c r="AV35" s="804"/>
      <c r="AW35" s="804"/>
      <c r="AX35" s="804"/>
      <c r="AY35" s="804"/>
      <c r="AZ35" s="804"/>
      <c r="BA35" s="804"/>
      <c r="BB35" s="804"/>
      <c r="BC35" s="804"/>
      <c r="BD35" s="804"/>
      <c r="BE35" s="804"/>
      <c r="BF35" s="804"/>
      <c r="BG35" s="804"/>
      <c r="BH35" s="804"/>
      <c r="BI35" s="804"/>
      <c r="BJ35" s="804"/>
      <c r="BK35" s="804"/>
      <c r="BL35" s="804"/>
      <c r="BM35" s="804"/>
      <c r="BN35" s="804"/>
      <c r="BO35" s="804"/>
      <c r="BP35" s="804"/>
      <c r="BQ35" s="804"/>
      <c r="BR35" s="804"/>
      <c r="BS35" s="804"/>
      <c r="BT35" s="804"/>
      <c r="BU35" s="804"/>
      <c r="BV35" s="804"/>
      <c r="BW35" s="804"/>
      <c r="BX35" s="804"/>
      <c r="BY35" s="804"/>
      <c r="BZ35" s="804"/>
      <c r="CA35" s="804"/>
      <c r="CB35" s="804"/>
      <c r="CC35" s="804"/>
      <c r="CD35" s="804"/>
      <c r="CE35" s="229"/>
      <c r="CF35" s="229"/>
      <c r="CG35" s="229"/>
      <c r="CH35" s="229"/>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5">
      <c r="C36" s="79"/>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85"/>
      <c r="AT36" s="804"/>
      <c r="AU36" s="804"/>
      <c r="AV36" s="804"/>
      <c r="AW36" s="804"/>
      <c r="AX36" s="804"/>
      <c r="AY36" s="804"/>
      <c r="AZ36" s="804"/>
      <c r="BA36" s="804"/>
      <c r="BB36" s="804"/>
      <c r="BC36" s="804"/>
      <c r="BD36" s="804"/>
      <c r="BE36" s="804"/>
      <c r="BF36" s="804"/>
      <c r="BG36" s="804"/>
      <c r="BH36" s="804"/>
      <c r="BI36" s="804"/>
      <c r="BJ36" s="804"/>
      <c r="BK36" s="804"/>
      <c r="BL36" s="804"/>
      <c r="BM36" s="804"/>
      <c r="BN36" s="804"/>
      <c r="BO36" s="804"/>
      <c r="BP36" s="804"/>
      <c r="BQ36" s="804"/>
      <c r="BR36" s="804"/>
      <c r="BS36" s="804"/>
      <c r="BT36" s="804"/>
      <c r="BU36" s="804"/>
      <c r="BV36" s="804"/>
      <c r="BW36" s="804"/>
      <c r="BX36" s="804"/>
      <c r="BY36" s="804"/>
      <c r="BZ36" s="804"/>
      <c r="CA36" s="804"/>
      <c r="CB36" s="804"/>
      <c r="CC36" s="804"/>
      <c r="CD36" s="804"/>
      <c r="CE36" s="229"/>
      <c r="CF36" s="229"/>
      <c r="CG36" s="229"/>
      <c r="CH36" s="229"/>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5">
      <c r="C37" s="79"/>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85"/>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804"/>
      <c r="BR37" s="804"/>
      <c r="BS37" s="804"/>
      <c r="BT37" s="804"/>
      <c r="BU37" s="804"/>
      <c r="BV37" s="804"/>
      <c r="BW37" s="804"/>
      <c r="BX37" s="804"/>
      <c r="BY37" s="804"/>
      <c r="BZ37" s="804"/>
      <c r="CA37" s="804"/>
      <c r="CB37" s="804"/>
      <c r="CC37" s="804"/>
      <c r="CD37" s="804"/>
      <c r="CE37" s="229"/>
      <c r="CF37" s="229"/>
      <c r="CG37" s="229"/>
      <c r="CH37" s="229"/>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5">
      <c r="C38" s="79"/>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85"/>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229"/>
      <c r="CF38" s="229"/>
      <c r="CG38" s="229"/>
      <c r="CH38" s="229"/>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5">
      <c r="C39" s="79"/>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85"/>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804"/>
      <c r="BR39" s="804"/>
      <c r="BS39" s="804"/>
      <c r="BT39" s="804"/>
      <c r="BU39" s="804"/>
      <c r="BV39" s="804"/>
      <c r="BW39" s="804"/>
      <c r="BX39" s="804"/>
      <c r="BY39" s="804"/>
      <c r="BZ39" s="804"/>
      <c r="CA39" s="804"/>
      <c r="CB39" s="804"/>
      <c r="CC39" s="804"/>
      <c r="CD39" s="804"/>
      <c r="CE39" s="229"/>
      <c r="CF39" s="229"/>
      <c r="CG39" s="229"/>
      <c r="CH39" s="22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5">
      <c r="C40" s="79"/>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85"/>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4"/>
      <c r="CE40" s="229"/>
      <c r="CF40" s="229"/>
      <c r="CG40" s="229"/>
      <c r="CH40" s="229"/>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5">
      <c r="C41" s="79"/>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85"/>
      <c r="AT41" s="804"/>
      <c r="AU41" s="804"/>
      <c r="AV41" s="804"/>
      <c r="AW41" s="804"/>
      <c r="AX41" s="804"/>
      <c r="AY41" s="804"/>
      <c r="AZ41" s="804"/>
      <c r="BA41" s="804"/>
      <c r="BB41" s="804"/>
      <c r="BC41" s="804"/>
      <c r="BD41" s="804"/>
      <c r="BE41" s="804"/>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4"/>
      <c r="CE41" s="229"/>
      <c r="CF41" s="229"/>
      <c r="CG41" s="229"/>
      <c r="CH41" s="229"/>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5">
      <c r="C42" s="79"/>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85"/>
      <c r="AT42" s="804"/>
      <c r="AU42" s="804"/>
      <c r="AV42" s="804"/>
      <c r="AW42" s="804"/>
      <c r="AX42" s="804"/>
      <c r="AY42" s="804"/>
      <c r="AZ42" s="804"/>
      <c r="BA42" s="804"/>
      <c r="BB42" s="804"/>
      <c r="BC42" s="804"/>
      <c r="BD42" s="804"/>
      <c r="BE42" s="804"/>
      <c r="BF42" s="804"/>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229"/>
      <c r="CF42" s="229"/>
      <c r="CG42" s="229"/>
      <c r="CH42" s="229"/>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5">
      <c r="C43" s="79"/>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85"/>
      <c r="AT43" s="804"/>
      <c r="AU43" s="804"/>
      <c r="AV43" s="804"/>
      <c r="AW43" s="804"/>
      <c r="AX43" s="804"/>
      <c r="AY43" s="804"/>
      <c r="AZ43" s="804"/>
      <c r="BA43" s="804"/>
      <c r="BB43" s="804"/>
      <c r="BC43" s="804"/>
      <c r="BD43" s="804"/>
      <c r="BE43" s="804"/>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229"/>
      <c r="CF43" s="229"/>
      <c r="CG43" s="229"/>
      <c r="CH43" s="229"/>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5">
      <c r="C44" s="79"/>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85"/>
      <c r="AT44" s="804"/>
      <c r="AU44" s="804"/>
      <c r="AV44" s="804"/>
      <c r="AW44" s="804"/>
      <c r="AX44" s="804"/>
      <c r="AY44" s="804"/>
      <c r="AZ44" s="804"/>
      <c r="BA44" s="804"/>
      <c r="BB44" s="804"/>
      <c r="BC44" s="804"/>
      <c r="BD44" s="804"/>
      <c r="BE44" s="804"/>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229"/>
      <c r="CF44" s="229"/>
      <c r="CG44" s="229"/>
      <c r="CH44" s="229"/>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5">
      <c r="C45" s="79"/>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85"/>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229"/>
      <c r="CF45" s="229"/>
      <c r="CG45" s="229"/>
      <c r="CH45" s="229"/>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5">
      <c r="C46" s="79"/>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85"/>
      <c r="AT46" s="804"/>
      <c r="AU46" s="804"/>
      <c r="AV46" s="804"/>
      <c r="AW46" s="804"/>
      <c r="AX46" s="804"/>
      <c r="AY46" s="804"/>
      <c r="AZ46" s="804"/>
      <c r="BA46" s="804"/>
      <c r="BB46" s="804"/>
      <c r="BC46" s="804"/>
      <c r="BD46" s="804"/>
      <c r="BE46" s="804"/>
      <c r="BF46" s="804"/>
      <c r="BG46" s="804"/>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4"/>
      <c r="CE46" s="229"/>
      <c r="CF46" s="229"/>
      <c r="CG46" s="229"/>
      <c r="CH46" s="229"/>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5">
      <c r="C47" s="79"/>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85"/>
      <c r="AT47" s="804"/>
      <c r="AU47" s="804"/>
      <c r="AV47" s="804"/>
      <c r="AW47" s="804"/>
      <c r="AX47" s="804"/>
      <c r="AY47" s="804"/>
      <c r="AZ47" s="804"/>
      <c r="BA47" s="804"/>
      <c r="BB47" s="804"/>
      <c r="BC47" s="804"/>
      <c r="BD47" s="804"/>
      <c r="BE47" s="804"/>
      <c r="BF47" s="804"/>
      <c r="BG47" s="804"/>
      <c r="BH47" s="804"/>
      <c r="BI47" s="804"/>
      <c r="BJ47" s="804"/>
      <c r="BK47" s="804"/>
      <c r="BL47" s="804"/>
      <c r="BM47" s="804"/>
      <c r="BN47" s="804"/>
      <c r="BO47" s="804"/>
      <c r="BP47" s="804"/>
      <c r="BQ47" s="804"/>
      <c r="BR47" s="804"/>
      <c r="BS47" s="804"/>
      <c r="BT47" s="804"/>
      <c r="BU47" s="804"/>
      <c r="BV47" s="804"/>
      <c r="BW47" s="804"/>
      <c r="BX47" s="804"/>
      <c r="BY47" s="804"/>
      <c r="BZ47" s="804"/>
      <c r="CA47" s="804"/>
      <c r="CB47" s="804"/>
      <c r="CC47" s="804"/>
      <c r="CD47" s="804"/>
      <c r="CE47" s="229"/>
      <c r="CF47" s="229"/>
      <c r="CG47" s="229"/>
      <c r="CH47" s="229"/>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5">
      <c r="C48" s="79"/>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85"/>
      <c r="AT48" s="804"/>
      <c r="AU48" s="804"/>
      <c r="AV48" s="804"/>
      <c r="AW48" s="804"/>
      <c r="AX48" s="804"/>
      <c r="AY48" s="804"/>
      <c r="AZ48" s="804"/>
      <c r="BA48" s="804"/>
      <c r="BB48" s="804"/>
      <c r="BC48" s="804"/>
      <c r="BD48" s="804"/>
      <c r="BE48" s="804"/>
      <c r="BF48" s="804"/>
      <c r="BG48" s="804"/>
      <c r="BH48" s="804"/>
      <c r="BI48" s="804"/>
      <c r="BJ48" s="804"/>
      <c r="BK48" s="804"/>
      <c r="BL48" s="804"/>
      <c r="BM48" s="804"/>
      <c r="BN48" s="804"/>
      <c r="BO48" s="804"/>
      <c r="BP48" s="804"/>
      <c r="BQ48" s="804"/>
      <c r="BR48" s="804"/>
      <c r="BS48" s="804"/>
      <c r="BT48" s="804"/>
      <c r="BU48" s="804"/>
      <c r="BV48" s="804"/>
      <c r="BW48" s="804"/>
      <c r="BX48" s="804"/>
      <c r="BY48" s="804"/>
      <c r="BZ48" s="804"/>
      <c r="CA48" s="804"/>
      <c r="CB48" s="804"/>
      <c r="CC48" s="804"/>
      <c r="CD48" s="804"/>
      <c r="CE48" s="229"/>
      <c r="CF48" s="229"/>
      <c r="CG48" s="229"/>
      <c r="CH48" s="229"/>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5">
      <c r="C49" s="79"/>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85"/>
      <c r="AT49" s="804"/>
      <c r="AU49" s="804"/>
      <c r="AV49" s="804"/>
      <c r="AW49" s="804"/>
      <c r="AX49" s="804"/>
      <c r="AY49" s="804"/>
      <c r="AZ49" s="804"/>
      <c r="BA49" s="804"/>
      <c r="BB49" s="804"/>
      <c r="BC49" s="804"/>
      <c r="BD49" s="804"/>
      <c r="BE49" s="804"/>
      <c r="BF49" s="804"/>
      <c r="BG49" s="804"/>
      <c r="BH49" s="804"/>
      <c r="BI49" s="804"/>
      <c r="BJ49" s="804"/>
      <c r="BK49" s="804"/>
      <c r="BL49" s="804"/>
      <c r="BM49" s="804"/>
      <c r="BN49" s="804"/>
      <c r="BO49" s="804"/>
      <c r="BP49" s="804"/>
      <c r="BQ49" s="804"/>
      <c r="BR49" s="804"/>
      <c r="BS49" s="804"/>
      <c r="BT49" s="804"/>
      <c r="BU49" s="804"/>
      <c r="BV49" s="804"/>
      <c r="BW49" s="804"/>
      <c r="BX49" s="804"/>
      <c r="BY49" s="804"/>
      <c r="BZ49" s="804"/>
      <c r="CA49" s="804"/>
      <c r="CB49" s="804"/>
      <c r="CC49" s="804"/>
      <c r="CD49" s="804"/>
      <c r="CE49" s="229"/>
      <c r="CF49" s="229"/>
      <c r="CG49" s="229"/>
      <c r="CH49" s="22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5">
      <c r="C50" s="79"/>
      <c r="D50" s="761"/>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85"/>
      <c r="AT50" s="804"/>
      <c r="AU50" s="804"/>
      <c r="AV50" s="804"/>
      <c r="AW50" s="804"/>
      <c r="AX50" s="804"/>
      <c r="AY50" s="804"/>
      <c r="AZ50" s="804"/>
      <c r="BA50" s="804"/>
      <c r="BB50" s="804"/>
      <c r="BC50" s="804"/>
      <c r="BD50" s="804"/>
      <c r="BE50" s="804"/>
      <c r="BF50" s="804"/>
      <c r="BG50" s="804"/>
      <c r="BH50" s="804"/>
      <c r="BI50" s="804"/>
      <c r="BJ50" s="804"/>
      <c r="BK50" s="804"/>
      <c r="BL50" s="804"/>
      <c r="BM50" s="804"/>
      <c r="BN50" s="804"/>
      <c r="BO50" s="804"/>
      <c r="BP50" s="804"/>
      <c r="BQ50" s="804"/>
      <c r="BR50" s="804"/>
      <c r="BS50" s="804"/>
      <c r="BT50" s="804"/>
      <c r="BU50" s="804"/>
      <c r="BV50" s="804"/>
      <c r="BW50" s="804"/>
      <c r="BX50" s="804"/>
      <c r="BY50" s="804"/>
      <c r="BZ50" s="804"/>
      <c r="CA50" s="804"/>
      <c r="CB50" s="804"/>
      <c r="CC50" s="804"/>
      <c r="CD50" s="804"/>
      <c r="CE50" s="229"/>
      <c r="CF50" s="229"/>
      <c r="CG50" s="229"/>
      <c r="CH50" s="229"/>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5">
      <c r="C51" s="80"/>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85"/>
      <c r="AT51" s="804"/>
      <c r="AU51" s="804"/>
      <c r="AV51" s="804"/>
      <c r="AW51" s="804"/>
      <c r="AX51" s="804"/>
      <c r="AY51" s="804"/>
      <c r="AZ51" s="804"/>
      <c r="BA51" s="804"/>
      <c r="BB51" s="804"/>
      <c r="BC51" s="804"/>
      <c r="BD51" s="804"/>
      <c r="BE51" s="804"/>
      <c r="BF51" s="804"/>
      <c r="BG51" s="804"/>
      <c r="BH51" s="804"/>
      <c r="BI51" s="804"/>
      <c r="BJ51" s="804"/>
      <c r="BK51" s="804"/>
      <c r="BL51" s="804"/>
      <c r="BM51" s="804"/>
      <c r="BN51" s="804"/>
      <c r="BO51" s="804"/>
      <c r="BP51" s="804"/>
      <c r="BQ51" s="804"/>
      <c r="BR51" s="804"/>
      <c r="BS51" s="804"/>
      <c r="BT51" s="804"/>
      <c r="BU51" s="804"/>
      <c r="BV51" s="804"/>
      <c r="BW51" s="804"/>
      <c r="BX51" s="804"/>
      <c r="BY51" s="804"/>
      <c r="BZ51" s="804"/>
      <c r="CA51" s="804"/>
      <c r="CB51" s="804"/>
      <c r="CC51" s="804"/>
      <c r="CD51" s="804"/>
      <c r="CE51" s="229"/>
      <c r="CF51" s="229"/>
      <c r="CG51" s="229"/>
      <c r="CH51" s="229"/>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5">
      <c r="D52" s="780"/>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85"/>
      <c r="AT52" s="805"/>
      <c r="AU52" s="805"/>
      <c r="AV52" s="805"/>
      <c r="AW52" s="805"/>
      <c r="AX52" s="805"/>
      <c r="AY52" s="805"/>
      <c r="AZ52" s="805"/>
      <c r="BA52" s="805"/>
      <c r="BB52" s="805"/>
      <c r="BC52" s="805"/>
      <c r="BD52" s="805"/>
      <c r="BE52" s="805"/>
      <c r="BF52" s="805"/>
      <c r="BG52" s="805"/>
      <c r="BH52" s="805"/>
      <c r="BI52" s="805"/>
      <c r="BJ52" s="805"/>
      <c r="BK52" s="805"/>
      <c r="BL52" s="805"/>
      <c r="BM52" s="805"/>
      <c r="BN52" s="805"/>
      <c r="BO52" s="805"/>
      <c r="BP52" s="805"/>
      <c r="BQ52" s="805"/>
      <c r="BR52" s="805"/>
      <c r="BS52" s="805"/>
      <c r="BT52" s="805"/>
      <c r="BU52" s="805"/>
      <c r="BV52" s="805"/>
      <c r="BW52" s="805"/>
      <c r="BX52" s="805"/>
      <c r="BY52" s="805"/>
      <c r="BZ52" s="805"/>
      <c r="CA52" s="805"/>
      <c r="CB52" s="805"/>
      <c r="CC52" s="805"/>
      <c r="CD52" s="805"/>
      <c r="CE52" s="229"/>
      <c r="CF52" s="229"/>
      <c r="CG52" s="229"/>
      <c r="CH52" s="229"/>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5">
      <c r="E53"/>
      <c r="AS53" s="85"/>
      <c r="AT53" s="241"/>
      <c r="AU53" s="228"/>
      <c r="AV53" s="228"/>
      <c r="AW53" s="281"/>
      <c r="AX53" s="262"/>
      <c r="AY53" s="281"/>
      <c r="AZ53" s="262"/>
      <c r="BA53" s="281"/>
      <c r="BB53" s="262"/>
      <c r="BC53" s="281"/>
      <c r="BD53" s="262"/>
      <c r="BE53" s="281"/>
      <c r="BF53" s="262"/>
      <c r="BG53" s="281"/>
      <c r="BH53" s="262"/>
      <c r="BI53" s="281"/>
      <c r="BJ53" s="262"/>
      <c r="BK53" s="281"/>
      <c r="BL53" s="262"/>
      <c r="BM53" s="281"/>
      <c r="BN53" s="262"/>
      <c r="BO53" s="281"/>
      <c r="BP53" s="262"/>
      <c r="BQ53" s="281"/>
      <c r="BR53" s="262"/>
      <c r="BS53" s="281"/>
      <c r="BT53" s="262"/>
      <c r="BU53" s="281"/>
      <c r="BV53" s="262"/>
      <c r="BW53" s="281"/>
      <c r="BX53" s="262"/>
      <c r="BY53" s="229"/>
      <c r="BZ53" s="229"/>
      <c r="CA53" s="229"/>
      <c r="CB53" s="229"/>
      <c r="CC53" s="281"/>
      <c r="CD53" s="262"/>
      <c r="CE53" s="229"/>
      <c r="CF53" s="229"/>
      <c r="CG53" s="229"/>
      <c r="CH53" s="229"/>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5">
      <c r="AS54" s="14"/>
      <c r="AT54" s="241"/>
      <c r="AU54" s="241"/>
      <c r="AV54" s="241"/>
      <c r="AW54" s="281"/>
      <c r="AX54" s="262"/>
      <c r="AY54" s="281"/>
      <c r="AZ54" s="262"/>
      <c r="BA54" s="281"/>
      <c r="BB54" s="262"/>
      <c r="BC54" s="281"/>
      <c r="BD54" s="262"/>
      <c r="BE54" s="281"/>
      <c r="BF54" s="262"/>
      <c r="BG54" s="281"/>
      <c r="BH54" s="262"/>
      <c r="BI54" s="281"/>
      <c r="BJ54" s="262"/>
      <c r="BK54" s="281"/>
      <c r="BL54" s="262"/>
      <c r="BM54" s="281"/>
      <c r="BN54" s="262"/>
      <c r="BO54" s="281"/>
      <c r="BP54" s="262"/>
      <c r="BQ54" s="281"/>
      <c r="BR54" s="262"/>
      <c r="BS54" s="281"/>
      <c r="BT54" s="262"/>
      <c r="BU54" s="281"/>
      <c r="BV54" s="262"/>
      <c r="BW54" s="281"/>
      <c r="BX54" s="262"/>
      <c r="CC54" s="281"/>
      <c r="CD54" s="262"/>
    </row>
    <row r="55" spans="3:256" x14ac:dyDescent="0.25">
      <c r="AS55" s="14"/>
      <c r="AT55" s="241"/>
      <c r="AU55" s="241"/>
      <c r="AV55" s="241"/>
      <c r="AW55" s="281"/>
      <c r="AX55" s="262"/>
      <c r="AY55" s="281"/>
      <c r="AZ55" s="262"/>
      <c r="BA55" s="281"/>
      <c r="BB55" s="262"/>
      <c r="BC55" s="281"/>
      <c r="BD55" s="262"/>
      <c r="BE55" s="281"/>
      <c r="BF55" s="262"/>
      <c r="BG55" s="281"/>
      <c r="BH55" s="262"/>
      <c r="BI55" s="281"/>
      <c r="BJ55" s="262"/>
      <c r="BK55" s="281"/>
      <c r="BL55" s="262"/>
      <c r="BM55" s="281"/>
      <c r="BN55" s="262"/>
      <c r="BO55" s="281"/>
      <c r="BP55" s="262"/>
      <c r="BQ55" s="281"/>
      <c r="BR55" s="262"/>
      <c r="BS55" s="281"/>
      <c r="BT55" s="262"/>
      <c r="BU55" s="281"/>
      <c r="BV55" s="262"/>
      <c r="BW55" s="281"/>
      <c r="BX55" s="262"/>
      <c r="CC55" s="281"/>
      <c r="CD55" s="262"/>
    </row>
    <row r="56" spans="3:256" x14ac:dyDescent="0.25">
      <c r="AS56" s="14"/>
      <c r="AT56" s="241"/>
      <c r="AU56" s="241"/>
      <c r="AV56" s="241"/>
      <c r="AW56" s="281"/>
      <c r="AX56" s="262"/>
      <c r="AY56" s="281"/>
      <c r="AZ56" s="262"/>
      <c r="BA56" s="281"/>
      <c r="BB56" s="262"/>
      <c r="BC56" s="281"/>
      <c r="BD56" s="262"/>
      <c r="BE56" s="281"/>
      <c r="BF56" s="262"/>
      <c r="BG56" s="281"/>
      <c r="BH56" s="262"/>
      <c r="BI56" s="281"/>
      <c r="BJ56" s="262"/>
      <c r="BK56" s="281"/>
      <c r="BL56" s="262"/>
      <c r="BM56" s="281"/>
      <c r="BN56" s="262"/>
      <c r="BO56" s="281"/>
      <c r="BP56" s="262"/>
      <c r="BQ56" s="281"/>
      <c r="BR56" s="262"/>
      <c r="BS56" s="281"/>
      <c r="BT56" s="262"/>
      <c r="BU56" s="281"/>
      <c r="BV56" s="262"/>
      <c r="BW56" s="281"/>
      <c r="BX56" s="262"/>
      <c r="CC56" s="281"/>
      <c r="CD56" s="262"/>
    </row>
    <row r="57" spans="3:256" x14ac:dyDescent="0.25">
      <c r="AS57" s="14"/>
      <c r="AT57" s="241"/>
      <c r="AU57" s="241"/>
      <c r="AV57" s="241"/>
      <c r="AW57" s="281"/>
      <c r="AX57" s="262"/>
      <c r="AY57" s="281"/>
      <c r="AZ57" s="262"/>
      <c r="BA57" s="281"/>
      <c r="BB57" s="262"/>
      <c r="BC57" s="281"/>
      <c r="BD57" s="262"/>
      <c r="BE57" s="281"/>
      <c r="BF57" s="262"/>
      <c r="BG57" s="281"/>
      <c r="BH57" s="262"/>
      <c r="BI57" s="281"/>
      <c r="BJ57" s="262"/>
      <c r="BK57" s="281"/>
      <c r="BL57" s="262"/>
      <c r="BM57" s="281"/>
      <c r="BN57" s="262"/>
      <c r="BO57" s="281"/>
      <c r="BP57" s="262"/>
      <c r="BQ57" s="281"/>
      <c r="BR57" s="262"/>
      <c r="BS57" s="281"/>
      <c r="BT57" s="262"/>
      <c r="BU57" s="281"/>
      <c r="BV57" s="262"/>
      <c r="BW57" s="281"/>
      <c r="BX57" s="262"/>
      <c r="CC57" s="281"/>
      <c r="CD57" s="262"/>
    </row>
    <row r="58" spans="3:256" x14ac:dyDescent="0.25">
      <c r="AS58" s="14"/>
      <c r="AT58" s="241"/>
      <c r="AU58" s="241"/>
      <c r="AV58" s="241"/>
      <c r="AW58" s="281"/>
      <c r="AX58" s="262"/>
      <c r="AY58" s="281"/>
      <c r="AZ58" s="262"/>
      <c r="BA58" s="281"/>
      <c r="BB58" s="262"/>
      <c r="BC58" s="281"/>
      <c r="BD58" s="262"/>
      <c r="BE58" s="281"/>
      <c r="BF58" s="262"/>
      <c r="BG58" s="281"/>
      <c r="BH58" s="262"/>
      <c r="BI58" s="281"/>
      <c r="BJ58" s="262"/>
      <c r="BK58" s="281"/>
      <c r="BL58" s="262"/>
      <c r="BM58" s="281"/>
      <c r="BN58" s="262"/>
      <c r="BO58" s="281"/>
      <c r="BP58" s="262"/>
      <c r="BQ58" s="281"/>
      <c r="BR58" s="262"/>
      <c r="BS58" s="281"/>
      <c r="BT58" s="262"/>
      <c r="BU58" s="281"/>
      <c r="BV58" s="262"/>
      <c r="BW58" s="281"/>
      <c r="BX58" s="262"/>
      <c r="CC58" s="281"/>
      <c r="CD58" s="262"/>
    </row>
    <row r="59" spans="3:256" x14ac:dyDescent="0.25">
      <c r="AS59" s="14"/>
      <c r="AT59" s="241"/>
      <c r="AU59" s="241"/>
      <c r="AV59" s="241"/>
      <c r="AW59" s="281"/>
      <c r="AX59" s="262"/>
      <c r="AY59" s="281"/>
      <c r="AZ59" s="262"/>
      <c r="BA59" s="281"/>
      <c r="BB59" s="262"/>
      <c r="BC59" s="281"/>
      <c r="BD59" s="262"/>
      <c r="BE59" s="281"/>
      <c r="BF59" s="262"/>
      <c r="BG59" s="281"/>
      <c r="BH59" s="262"/>
      <c r="BI59" s="281"/>
      <c r="BJ59" s="262"/>
      <c r="BK59" s="281"/>
      <c r="BL59" s="262"/>
      <c r="BM59" s="281"/>
      <c r="BN59" s="262"/>
      <c r="BO59" s="281"/>
      <c r="BP59" s="262"/>
      <c r="BQ59" s="281"/>
      <c r="BR59" s="262"/>
      <c r="BS59" s="281"/>
      <c r="BT59" s="262"/>
      <c r="BU59" s="281"/>
      <c r="BV59" s="262"/>
      <c r="BW59" s="281"/>
      <c r="BX59" s="262"/>
      <c r="CC59" s="281"/>
      <c r="CD59" s="262"/>
    </row>
    <row r="60" spans="3:256" x14ac:dyDescent="0.25">
      <c r="AS60" s="14"/>
      <c r="AT60" s="241"/>
      <c r="AU60" s="241"/>
      <c r="AV60" s="241"/>
      <c r="AW60" s="281"/>
      <c r="AX60" s="262"/>
      <c r="AY60" s="281"/>
      <c r="AZ60" s="262"/>
      <c r="BA60" s="281"/>
      <c r="BB60" s="262"/>
      <c r="BC60" s="281"/>
      <c r="BD60" s="262"/>
      <c r="BE60" s="281"/>
      <c r="BF60" s="262"/>
      <c r="BG60" s="281"/>
      <c r="BH60" s="262"/>
      <c r="BI60" s="281"/>
      <c r="BJ60" s="262"/>
      <c r="BK60" s="281"/>
      <c r="BL60" s="262"/>
      <c r="BM60" s="281"/>
      <c r="BN60" s="262"/>
      <c r="BO60" s="281"/>
      <c r="BP60" s="262"/>
      <c r="BQ60" s="281"/>
      <c r="BR60" s="262"/>
      <c r="BS60" s="281"/>
      <c r="BT60" s="262"/>
      <c r="BU60" s="281"/>
      <c r="BV60" s="262"/>
      <c r="BW60" s="281"/>
      <c r="BX60" s="262"/>
      <c r="CC60" s="281"/>
      <c r="CD60" s="262"/>
    </row>
    <row r="61" spans="3:256" x14ac:dyDescent="0.25">
      <c r="AS61" s="14"/>
      <c r="AT61" s="241"/>
      <c r="AU61" s="241"/>
      <c r="AV61" s="241"/>
      <c r="AW61" s="281"/>
      <c r="AX61" s="262"/>
      <c r="AY61" s="281"/>
      <c r="AZ61" s="262"/>
      <c r="BA61" s="281"/>
      <c r="BB61" s="262"/>
      <c r="BC61" s="281"/>
      <c r="BD61" s="262"/>
      <c r="BE61" s="281"/>
      <c r="BF61" s="262"/>
      <c r="BG61" s="281"/>
      <c r="BH61" s="262"/>
      <c r="BI61" s="281"/>
      <c r="BJ61" s="262"/>
      <c r="BK61" s="281"/>
      <c r="BL61" s="262"/>
      <c r="BM61" s="281"/>
      <c r="BN61" s="262"/>
      <c r="BO61" s="281"/>
      <c r="BP61" s="262"/>
      <c r="BQ61" s="281"/>
      <c r="BR61" s="262"/>
      <c r="BS61" s="281"/>
      <c r="BT61" s="262"/>
      <c r="BU61" s="281"/>
      <c r="BV61" s="262"/>
      <c r="BW61" s="281"/>
      <c r="BX61" s="262"/>
      <c r="CC61" s="281"/>
      <c r="CD61" s="262"/>
    </row>
    <row r="62" spans="3:256" x14ac:dyDescent="0.25">
      <c r="AS62" s="14"/>
      <c r="AT62" s="241"/>
      <c r="AU62" s="241"/>
      <c r="AV62" s="241"/>
      <c r="AW62" s="281"/>
      <c r="AX62" s="262"/>
      <c r="AY62" s="281"/>
      <c r="AZ62" s="262"/>
      <c r="BA62" s="281"/>
      <c r="BB62" s="262"/>
      <c r="BC62" s="281"/>
      <c r="BD62" s="262"/>
      <c r="BE62" s="281"/>
      <c r="BF62" s="262"/>
      <c r="BG62" s="281"/>
      <c r="BH62" s="262"/>
      <c r="BI62" s="281"/>
      <c r="BJ62" s="262"/>
      <c r="BK62" s="281"/>
      <c r="BL62" s="262"/>
      <c r="BM62" s="281"/>
      <c r="BN62" s="262"/>
      <c r="BO62" s="281"/>
      <c r="BP62" s="262"/>
      <c r="BQ62" s="281"/>
      <c r="BR62" s="262"/>
      <c r="BS62" s="281"/>
      <c r="BT62" s="262"/>
      <c r="BU62" s="281"/>
      <c r="BV62" s="262"/>
      <c r="BW62" s="281"/>
      <c r="BX62" s="262"/>
      <c r="CC62" s="281"/>
      <c r="CD62" s="262"/>
    </row>
    <row r="63" spans="3:256" x14ac:dyDescent="0.25">
      <c r="AS63" s="14"/>
      <c r="AT63" s="241"/>
      <c r="AU63" s="241"/>
      <c r="AV63" s="241"/>
      <c r="AW63" s="281"/>
      <c r="AX63" s="262"/>
      <c r="AY63" s="281"/>
      <c r="AZ63" s="262"/>
      <c r="BA63" s="281"/>
      <c r="BB63" s="262"/>
      <c r="BC63" s="281"/>
      <c r="BD63" s="262"/>
      <c r="BE63" s="281"/>
      <c r="BF63" s="262"/>
      <c r="BG63" s="281"/>
      <c r="BH63" s="262"/>
      <c r="BI63" s="281"/>
      <c r="BJ63" s="262"/>
      <c r="BK63" s="281"/>
      <c r="BL63" s="262"/>
      <c r="BM63" s="281"/>
      <c r="BN63" s="262"/>
      <c r="BO63" s="281"/>
      <c r="BP63" s="262"/>
      <c r="BQ63" s="281"/>
      <c r="BR63" s="262"/>
      <c r="BS63" s="281"/>
      <c r="BT63" s="262"/>
      <c r="BU63" s="281"/>
      <c r="BV63" s="262"/>
      <c r="BW63" s="281"/>
      <c r="BX63" s="262"/>
      <c r="CC63" s="281"/>
      <c r="CD63" s="262"/>
    </row>
    <row r="64" spans="3:256" x14ac:dyDescent="0.25">
      <c r="AS64" s="14"/>
      <c r="AT64" s="241"/>
      <c r="AU64" s="241"/>
      <c r="AV64" s="241"/>
      <c r="AW64" s="281"/>
      <c r="AX64" s="262"/>
      <c r="AY64" s="281"/>
      <c r="AZ64" s="262"/>
      <c r="BA64" s="281"/>
      <c r="BB64" s="262"/>
      <c r="BC64" s="281"/>
      <c r="BD64" s="262"/>
      <c r="BE64" s="281"/>
      <c r="BF64" s="262"/>
      <c r="BG64" s="281"/>
      <c r="BH64" s="262"/>
      <c r="BI64" s="281"/>
      <c r="BJ64" s="262"/>
      <c r="BK64" s="281"/>
      <c r="BL64" s="262"/>
      <c r="BM64" s="281"/>
      <c r="BN64" s="262"/>
      <c r="BO64" s="281"/>
      <c r="BP64" s="262"/>
      <c r="BQ64" s="281"/>
      <c r="BR64" s="262"/>
      <c r="BS64" s="281"/>
      <c r="BT64" s="262"/>
      <c r="BU64" s="281"/>
      <c r="BV64" s="262"/>
      <c r="BW64" s="281"/>
      <c r="BX64" s="262"/>
      <c r="CC64" s="281"/>
      <c r="CD64" s="262"/>
    </row>
    <row r="65" spans="45:82" x14ac:dyDescent="0.25">
      <c r="AS65" s="14"/>
      <c r="AT65" s="241"/>
      <c r="AU65" s="241"/>
      <c r="AV65" s="241"/>
      <c r="AW65" s="281"/>
      <c r="AX65" s="262"/>
      <c r="AY65" s="281"/>
      <c r="AZ65" s="262"/>
      <c r="BA65" s="281"/>
      <c r="BB65" s="262"/>
      <c r="BC65" s="281"/>
      <c r="BD65" s="262"/>
      <c r="BE65" s="281"/>
      <c r="BF65" s="262"/>
      <c r="BG65" s="281"/>
      <c r="BH65" s="262"/>
      <c r="BI65" s="281"/>
      <c r="BJ65" s="262"/>
      <c r="BK65" s="281"/>
      <c r="BL65" s="262"/>
      <c r="BM65" s="281"/>
      <c r="BN65" s="262"/>
      <c r="BO65" s="281"/>
      <c r="BP65" s="262"/>
      <c r="BQ65" s="281"/>
      <c r="BR65" s="262"/>
      <c r="BS65" s="281"/>
      <c r="BT65" s="262"/>
      <c r="BU65" s="281"/>
      <c r="BV65" s="262"/>
      <c r="BW65" s="281"/>
      <c r="BX65" s="262"/>
      <c r="CC65" s="281"/>
      <c r="CD65" s="262"/>
    </row>
    <row r="66" spans="45:82" x14ac:dyDescent="0.25">
      <c r="AS66" s="14"/>
      <c r="AT66" s="241"/>
      <c r="AU66" s="241"/>
      <c r="AV66" s="241"/>
      <c r="AW66" s="281"/>
      <c r="AX66" s="262"/>
      <c r="AY66" s="281"/>
      <c r="AZ66" s="262"/>
      <c r="BA66" s="281"/>
      <c r="BB66" s="262"/>
      <c r="BC66" s="281"/>
      <c r="BD66" s="262"/>
      <c r="BE66" s="281"/>
      <c r="BF66" s="262"/>
      <c r="BG66" s="281"/>
      <c r="BH66" s="262"/>
      <c r="BI66" s="281"/>
      <c r="BJ66" s="262"/>
      <c r="BK66" s="281"/>
      <c r="BL66" s="262"/>
      <c r="BM66" s="281"/>
      <c r="BN66" s="262"/>
      <c r="BO66" s="281"/>
      <c r="BP66" s="262"/>
      <c r="BQ66" s="281"/>
      <c r="BR66" s="262"/>
      <c r="BS66" s="281"/>
      <c r="BT66" s="262"/>
      <c r="BU66" s="281"/>
      <c r="BV66" s="262"/>
      <c r="BW66" s="281"/>
      <c r="BX66" s="262"/>
      <c r="CC66" s="281"/>
      <c r="CD66" s="262"/>
    </row>
    <row r="67" spans="45:82" x14ac:dyDescent="0.25">
      <c r="AS67" s="14"/>
      <c r="AT67" s="241"/>
      <c r="AU67" s="241"/>
      <c r="AV67" s="241"/>
      <c r="AW67" s="281"/>
      <c r="AX67" s="262"/>
      <c r="AY67" s="281"/>
      <c r="AZ67" s="262"/>
      <c r="BA67" s="281"/>
      <c r="BB67" s="262"/>
      <c r="BC67" s="281"/>
      <c r="BD67" s="262"/>
      <c r="BE67" s="281"/>
      <c r="BF67" s="262"/>
      <c r="BG67" s="281"/>
      <c r="BH67" s="262"/>
      <c r="BI67" s="281"/>
      <c r="BJ67" s="262"/>
      <c r="BK67" s="281"/>
      <c r="BL67" s="262"/>
      <c r="BM67" s="281"/>
      <c r="BN67" s="262"/>
      <c r="BO67" s="281"/>
      <c r="BP67" s="262"/>
      <c r="BQ67" s="281"/>
      <c r="BR67" s="262"/>
      <c r="BS67" s="281"/>
      <c r="BT67" s="262"/>
      <c r="BU67" s="281"/>
      <c r="BV67" s="262"/>
      <c r="BW67" s="281"/>
      <c r="BX67" s="262"/>
      <c r="CC67" s="281"/>
      <c r="CD67" s="262"/>
    </row>
    <row r="68" spans="45:82" x14ac:dyDescent="0.25">
      <c r="AS68" s="14"/>
      <c r="AT68" s="241"/>
      <c r="AU68" s="241"/>
      <c r="AV68" s="241"/>
      <c r="AW68" s="281"/>
      <c r="AX68" s="262"/>
      <c r="AY68" s="281"/>
      <c r="AZ68" s="262"/>
      <c r="BA68" s="281"/>
      <c r="BB68" s="262"/>
      <c r="BC68" s="281"/>
      <c r="BD68" s="262"/>
      <c r="BE68" s="281"/>
      <c r="BF68" s="262"/>
      <c r="BG68" s="281"/>
      <c r="BH68" s="262"/>
      <c r="BI68" s="281"/>
      <c r="BJ68" s="262"/>
      <c r="BK68" s="281"/>
      <c r="BL68" s="262"/>
      <c r="BM68" s="281"/>
      <c r="BN68" s="262"/>
      <c r="BO68" s="281"/>
      <c r="BP68" s="262"/>
      <c r="BQ68" s="281"/>
      <c r="BR68" s="262"/>
      <c r="BS68" s="281"/>
      <c r="BT68" s="262"/>
      <c r="BU68" s="281"/>
      <c r="BV68" s="262"/>
      <c r="BW68" s="281"/>
      <c r="BX68" s="262"/>
      <c r="CC68" s="281"/>
      <c r="CD68" s="262"/>
    </row>
    <row r="69" spans="45:82" x14ac:dyDescent="0.25">
      <c r="AS69" s="14"/>
      <c r="AT69" s="241"/>
      <c r="AU69" s="241"/>
      <c r="AV69" s="241"/>
      <c r="AW69" s="281"/>
      <c r="AX69" s="262"/>
      <c r="AY69" s="281"/>
      <c r="AZ69" s="262"/>
      <c r="BA69" s="281"/>
      <c r="BB69" s="262"/>
      <c r="BC69" s="281"/>
      <c r="BD69" s="262"/>
      <c r="BE69" s="281"/>
      <c r="BF69" s="262"/>
      <c r="BG69" s="281"/>
      <c r="BH69" s="262"/>
      <c r="BI69" s="281"/>
      <c r="BJ69" s="262"/>
      <c r="BK69" s="281"/>
      <c r="BL69" s="262"/>
      <c r="BM69" s="281"/>
      <c r="BN69" s="262"/>
      <c r="BO69" s="281"/>
      <c r="BP69" s="262"/>
      <c r="BQ69" s="281"/>
      <c r="BR69" s="262"/>
      <c r="BS69" s="281"/>
      <c r="BT69" s="262"/>
      <c r="BU69" s="281"/>
      <c r="BV69" s="262"/>
      <c r="BW69" s="281"/>
      <c r="BX69" s="262"/>
      <c r="CC69" s="281"/>
      <c r="CD69" s="262"/>
    </row>
    <row r="70" spans="45:82" x14ac:dyDescent="0.25">
      <c r="AS70" s="14"/>
      <c r="AT70" s="241"/>
      <c r="AU70" s="241"/>
      <c r="AV70" s="241"/>
      <c r="AW70" s="281"/>
      <c r="AX70" s="262"/>
      <c r="AY70" s="281"/>
      <c r="AZ70" s="262"/>
      <c r="BA70" s="281"/>
      <c r="BB70" s="262"/>
      <c r="BC70" s="281"/>
      <c r="BD70" s="262"/>
      <c r="BE70" s="281"/>
      <c r="BF70" s="262"/>
      <c r="BG70" s="281"/>
      <c r="BH70" s="262"/>
      <c r="BI70" s="281"/>
      <c r="BJ70" s="262"/>
      <c r="BK70" s="281"/>
      <c r="BL70" s="262"/>
      <c r="BM70" s="281"/>
      <c r="BN70" s="262"/>
      <c r="BO70" s="281"/>
      <c r="BP70" s="262"/>
      <c r="BQ70" s="281"/>
      <c r="BR70" s="262"/>
      <c r="BS70" s="281"/>
      <c r="BT70" s="262"/>
      <c r="BU70" s="281"/>
      <c r="BV70" s="262"/>
      <c r="BW70" s="281"/>
      <c r="BX70" s="262"/>
      <c r="CC70" s="281"/>
      <c r="CD70" s="262"/>
    </row>
    <row r="71" spans="45:82" x14ac:dyDescent="0.25">
      <c r="AS71" s="14"/>
      <c r="AT71" s="241"/>
      <c r="AU71" s="241"/>
      <c r="AV71" s="241"/>
      <c r="AW71" s="281"/>
      <c r="AX71" s="262"/>
      <c r="AY71" s="281"/>
      <c r="AZ71" s="262"/>
      <c r="BA71" s="281"/>
      <c r="BB71" s="262"/>
      <c r="BC71" s="281"/>
      <c r="BD71" s="262"/>
      <c r="BE71" s="281"/>
      <c r="BF71" s="262"/>
      <c r="BG71" s="281"/>
      <c r="BH71" s="262"/>
      <c r="BI71" s="281"/>
      <c r="BJ71" s="262"/>
      <c r="BK71" s="281"/>
      <c r="BL71" s="262"/>
      <c r="BM71" s="281"/>
      <c r="BN71" s="262"/>
      <c r="BO71" s="281"/>
      <c r="BP71" s="262"/>
      <c r="BQ71" s="281"/>
      <c r="BR71" s="262"/>
      <c r="BS71" s="281"/>
      <c r="BT71" s="262"/>
      <c r="BU71" s="281"/>
      <c r="BV71" s="262"/>
      <c r="BW71" s="281"/>
      <c r="BX71" s="262"/>
      <c r="CC71" s="281"/>
      <c r="CD71" s="262"/>
    </row>
    <row r="72" spans="45:82" x14ac:dyDescent="0.25">
      <c r="AS72" s="14"/>
      <c r="AT72" s="241"/>
      <c r="AU72" s="241"/>
      <c r="AV72" s="241"/>
      <c r="AW72" s="281"/>
      <c r="AX72" s="262"/>
      <c r="AY72" s="281"/>
      <c r="AZ72" s="262"/>
      <c r="BA72" s="281"/>
      <c r="BB72" s="262"/>
      <c r="BC72" s="281"/>
      <c r="BD72" s="262"/>
      <c r="BE72" s="281"/>
      <c r="BF72" s="262"/>
      <c r="BG72" s="281"/>
      <c r="BH72" s="262"/>
      <c r="BI72" s="281"/>
      <c r="BJ72" s="262"/>
      <c r="BK72" s="281"/>
      <c r="BL72" s="262"/>
      <c r="BM72" s="281"/>
      <c r="BN72" s="262"/>
      <c r="BO72" s="281"/>
      <c r="BP72" s="262"/>
      <c r="BQ72" s="281"/>
      <c r="BR72" s="262"/>
      <c r="BS72" s="281"/>
      <c r="BT72" s="262"/>
      <c r="BU72" s="281"/>
      <c r="BV72" s="262"/>
      <c r="BW72" s="281"/>
      <c r="BX72" s="262"/>
      <c r="CC72" s="281"/>
      <c r="CD72" s="262"/>
    </row>
    <row r="73" spans="45:82" x14ac:dyDescent="0.25">
      <c r="AS73" s="14"/>
      <c r="AT73" s="241"/>
      <c r="AU73" s="241"/>
      <c r="AV73" s="241"/>
      <c r="AW73" s="281"/>
      <c r="AX73" s="262"/>
      <c r="AY73" s="281"/>
      <c r="AZ73" s="262"/>
      <c r="BA73" s="281"/>
      <c r="BB73" s="262"/>
      <c r="BC73" s="281"/>
      <c r="BD73" s="262"/>
      <c r="BE73" s="281"/>
      <c r="BF73" s="262"/>
      <c r="BG73" s="281"/>
      <c r="BH73" s="262"/>
      <c r="BI73" s="281"/>
      <c r="BJ73" s="262"/>
      <c r="BK73" s="281"/>
      <c r="BL73" s="262"/>
      <c r="BM73" s="281"/>
      <c r="BN73" s="262"/>
      <c r="BO73" s="281"/>
      <c r="BP73" s="262"/>
      <c r="BQ73" s="281"/>
      <c r="BR73" s="262"/>
      <c r="BS73" s="281"/>
      <c r="BT73" s="262"/>
      <c r="BU73" s="281"/>
      <c r="BV73" s="262"/>
      <c r="BW73" s="281"/>
      <c r="BX73" s="262"/>
      <c r="CC73" s="281"/>
      <c r="CD73" s="262"/>
    </row>
    <row r="74" spans="45:82" x14ac:dyDescent="0.25">
      <c r="AS74" s="14"/>
      <c r="AT74" s="241"/>
      <c r="AU74" s="241"/>
      <c r="AV74" s="241"/>
      <c r="AW74" s="281"/>
      <c r="AX74" s="262"/>
      <c r="AY74" s="281"/>
      <c r="AZ74" s="262"/>
      <c r="BA74" s="281"/>
      <c r="BB74" s="262"/>
      <c r="BC74" s="281"/>
      <c r="BD74" s="262"/>
      <c r="BE74" s="281"/>
      <c r="BF74" s="262"/>
      <c r="BG74" s="281"/>
      <c r="BH74" s="262"/>
      <c r="BI74" s="281"/>
      <c r="BJ74" s="262"/>
      <c r="BK74" s="281"/>
      <c r="BL74" s="262"/>
      <c r="BM74" s="281"/>
      <c r="BN74" s="262"/>
      <c r="BO74" s="281"/>
      <c r="BP74" s="262"/>
      <c r="BQ74" s="281"/>
      <c r="BR74" s="262"/>
      <c r="BS74" s="281"/>
      <c r="BT74" s="262"/>
      <c r="BU74" s="281"/>
      <c r="BV74" s="262"/>
      <c r="BW74" s="281"/>
      <c r="BX74" s="262"/>
      <c r="CC74" s="281"/>
      <c r="CD74" s="262"/>
    </row>
    <row r="75" spans="45:82" x14ac:dyDescent="0.25">
      <c r="AS75" s="14"/>
      <c r="AT75" s="241"/>
      <c r="AU75" s="241"/>
      <c r="AV75" s="241"/>
      <c r="AW75" s="281"/>
      <c r="AX75" s="262"/>
      <c r="AY75" s="281"/>
      <c r="AZ75" s="262"/>
      <c r="BA75" s="281"/>
      <c r="BB75" s="262"/>
      <c r="BC75" s="281"/>
      <c r="BD75" s="262"/>
      <c r="BE75" s="281"/>
      <c r="BF75" s="262"/>
      <c r="BG75" s="281"/>
      <c r="BH75" s="262"/>
      <c r="BI75" s="281"/>
      <c r="BJ75" s="262"/>
      <c r="BK75" s="281"/>
      <c r="BL75" s="262"/>
      <c r="BM75" s="281"/>
      <c r="BN75" s="262"/>
      <c r="BO75" s="281"/>
      <c r="BP75" s="262"/>
      <c r="BQ75" s="281"/>
      <c r="BR75" s="262"/>
      <c r="BS75" s="281"/>
      <c r="BT75" s="262"/>
      <c r="BU75" s="281"/>
      <c r="BV75" s="262"/>
      <c r="BW75" s="281"/>
      <c r="BX75" s="262"/>
      <c r="CC75" s="281"/>
      <c r="CD75" s="262"/>
    </row>
    <row r="76" spans="45:82" x14ac:dyDescent="0.25">
      <c r="AS76" s="14"/>
      <c r="AT76" s="241"/>
      <c r="AU76" s="241"/>
      <c r="AV76" s="241"/>
      <c r="AW76" s="281"/>
      <c r="AX76" s="262"/>
      <c r="AY76" s="281"/>
      <c r="AZ76" s="262"/>
      <c r="BA76" s="281"/>
      <c r="BB76" s="262"/>
      <c r="BC76" s="281"/>
      <c r="BD76" s="262"/>
      <c r="BE76" s="281"/>
      <c r="BF76" s="262"/>
      <c r="BG76" s="281"/>
      <c r="BH76" s="262"/>
      <c r="BI76" s="281"/>
      <c r="BJ76" s="262"/>
      <c r="BK76" s="281"/>
      <c r="BL76" s="262"/>
      <c r="BM76" s="281"/>
      <c r="BN76" s="262"/>
      <c r="BO76" s="281"/>
      <c r="BP76" s="262"/>
      <c r="BQ76" s="281"/>
      <c r="BR76" s="262"/>
      <c r="BS76" s="281"/>
      <c r="BT76" s="262"/>
      <c r="BU76" s="281"/>
      <c r="BV76" s="262"/>
      <c r="BW76" s="281"/>
      <c r="BX76" s="262"/>
      <c r="CC76" s="281"/>
      <c r="CD76" s="262"/>
    </row>
    <row r="77" spans="45:82" x14ac:dyDescent="0.25">
      <c r="AS77" s="14"/>
      <c r="AT77" s="241"/>
      <c r="AU77" s="241"/>
      <c r="AV77" s="241"/>
      <c r="AW77" s="281"/>
      <c r="AX77" s="262"/>
      <c r="AY77" s="281"/>
      <c r="AZ77" s="262"/>
      <c r="BA77" s="281"/>
      <c r="BB77" s="262"/>
      <c r="BC77" s="281"/>
      <c r="BD77" s="262"/>
      <c r="BE77" s="281"/>
      <c r="BF77" s="262"/>
      <c r="BG77" s="281"/>
      <c r="BH77" s="262"/>
      <c r="BI77" s="281"/>
      <c r="BJ77" s="262"/>
      <c r="BK77" s="281"/>
      <c r="BL77" s="262"/>
      <c r="BM77" s="281"/>
      <c r="BN77" s="262"/>
      <c r="BO77" s="281"/>
      <c r="BP77" s="262"/>
      <c r="BQ77" s="281"/>
      <c r="BR77" s="262"/>
      <c r="BS77" s="281"/>
      <c r="BT77" s="262"/>
      <c r="BU77" s="281"/>
      <c r="BV77" s="262"/>
      <c r="BW77" s="281"/>
      <c r="BX77" s="262"/>
      <c r="CC77" s="281"/>
      <c r="CD77" s="262"/>
    </row>
    <row r="78" spans="45:82" x14ac:dyDescent="0.25">
      <c r="AS78" s="14"/>
      <c r="AT78" s="241"/>
      <c r="AU78" s="241"/>
      <c r="AV78" s="241"/>
      <c r="AW78" s="281"/>
      <c r="AX78" s="262"/>
      <c r="AY78" s="281"/>
      <c r="AZ78" s="262"/>
      <c r="BA78" s="281"/>
      <c r="BB78" s="262"/>
      <c r="BC78" s="281"/>
      <c r="BD78" s="262"/>
      <c r="BE78" s="281"/>
      <c r="BF78" s="262"/>
      <c r="BG78" s="281"/>
      <c r="BH78" s="262"/>
      <c r="BI78" s="281"/>
      <c r="BJ78" s="262"/>
      <c r="BK78" s="281"/>
      <c r="BL78" s="262"/>
      <c r="BM78" s="281"/>
      <c r="BN78" s="262"/>
      <c r="BO78" s="281"/>
      <c r="BP78" s="262"/>
      <c r="BQ78" s="281"/>
      <c r="BR78" s="262"/>
      <c r="BS78" s="281"/>
      <c r="BT78" s="262"/>
      <c r="BU78" s="281"/>
      <c r="BV78" s="262"/>
      <c r="BW78" s="281"/>
      <c r="BX78" s="262"/>
      <c r="CC78" s="281"/>
      <c r="CD78" s="262"/>
    </row>
    <row r="79" spans="45:82" x14ac:dyDescent="0.25">
      <c r="AS79" s="14"/>
      <c r="AT79" s="241"/>
      <c r="AU79" s="241"/>
      <c r="AV79" s="241"/>
      <c r="AW79" s="281"/>
      <c r="AX79" s="262"/>
      <c r="AY79" s="281"/>
      <c r="AZ79" s="262"/>
      <c r="BA79" s="281"/>
      <c r="BB79" s="262"/>
      <c r="BC79" s="281"/>
      <c r="BD79" s="262"/>
      <c r="BE79" s="281"/>
      <c r="BF79" s="262"/>
      <c r="BG79" s="281"/>
      <c r="BH79" s="262"/>
      <c r="BI79" s="281"/>
      <c r="BJ79" s="262"/>
      <c r="BK79" s="281"/>
      <c r="BL79" s="262"/>
      <c r="BM79" s="281"/>
      <c r="BN79" s="262"/>
      <c r="BO79" s="281"/>
      <c r="BP79" s="262"/>
      <c r="BQ79" s="281"/>
      <c r="BR79" s="262"/>
      <c r="BS79" s="281"/>
      <c r="BT79" s="262"/>
      <c r="BU79" s="281"/>
      <c r="BV79" s="262"/>
      <c r="BW79" s="281"/>
      <c r="BX79" s="262"/>
      <c r="CC79" s="281"/>
      <c r="CD79" s="262"/>
    </row>
    <row r="80" spans="45:82" x14ac:dyDescent="0.25">
      <c r="AS80" s="14"/>
      <c r="AT80" s="241"/>
      <c r="AU80" s="241"/>
      <c r="AV80" s="241"/>
      <c r="AW80" s="281"/>
      <c r="AX80" s="262"/>
      <c r="AY80" s="281"/>
      <c r="AZ80" s="262"/>
      <c r="BA80" s="281"/>
      <c r="BB80" s="262"/>
      <c r="BC80" s="281"/>
      <c r="BD80" s="262"/>
      <c r="BE80" s="281"/>
      <c r="BF80" s="262"/>
      <c r="BG80" s="281"/>
      <c r="BH80" s="262"/>
      <c r="BI80" s="281"/>
      <c r="BJ80" s="262"/>
      <c r="BK80" s="281"/>
      <c r="BL80" s="262"/>
      <c r="BM80" s="281"/>
      <c r="BN80" s="262"/>
      <c r="BO80" s="281"/>
      <c r="BP80" s="262"/>
      <c r="BQ80" s="281"/>
      <c r="BR80" s="262"/>
      <c r="BS80" s="281"/>
      <c r="BT80" s="262"/>
      <c r="BU80" s="281"/>
      <c r="BV80" s="262"/>
      <c r="BW80" s="281"/>
      <c r="BX80" s="262"/>
      <c r="CC80" s="281"/>
      <c r="CD80" s="262"/>
    </row>
    <row r="81" spans="45:82" x14ac:dyDescent="0.25">
      <c r="AS81" s="14"/>
      <c r="AT81" s="241"/>
      <c r="AU81" s="241"/>
      <c r="AV81" s="241"/>
      <c r="AW81" s="281"/>
      <c r="AX81" s="262"/>
      <c r="AY81" s="281"/>
      <c r="AZ81" s="262"/>
      <c r="BA81" s="281"/>
      <c r="BB81" s="262"/>
      <c r="BC81" s="281"/>
      <c r="BD81" s="262"/>
      <c r="BE81" s="281"/>
      <c r="BF81" s="262"/>
      <c r="BG81" s="281"/>
      <c r="BH81" s="262"/>
      <c r="BI81" s="281"/>
      <c r="BJ81" s="262"/>
      <c r="BK81" s="281"/>
      <c r="BL81" s="262"/>
      <c r="BM81" s="281"/>
      <c r="BN81" s="262"/>
      <c r="BO81" s="281"/>
      <c r="BP81" s="262"/>
      <c r="BQ81" s="281"/>
      <c r="BR81" s="262"/>
      <c r="BS81" s="281"/>
      <c r="BT81" s="262"/>
      <c r="BU81" s="281"/>
      <c r="BV81" s="262"/>
      <c r="BW81" s="281"/>
      <c r="BX81" s="262"/>
      <c r="CC81" s="281"/>
      <c r="CD81" s="262"/>
    </row>
    <row r="82" spans="45:82" x14ac:dyDescent="0.25">
      <c r="AS82" s="14"/>
      <c r="AT82" s="241"/>
      <c r="AU82" s="241"/>
      <c r="AV82" s="241"/>
      <c r="AW82" s="281"/>
      <c r="AX82" s="262"/>
      <c r="AY82" s="281"/>
      <c r="AZ82" s="262"/>
      <c r="BA82" s="281"/>
      <c r="BB82" s="262"/>
      <c r="BC82" s="281"/>
      <c r="BD82" s="262"/>
      <c r="BE82" s="281"/>
      <c r="BF82" s="262"/>
      <c r="BG82" s="281"/>
      <c r="BH82" s="262"/>
      <c r="BI82" s="281"/>
      <c r="BJ82" s="262"/>
      <c r="BK82" s="281"/>
      <c r="BL82" s="262"/>
      <c r="BM82" s="281"/>
      <c r="BN82" s="262"/>
      <c r="BO82" s="281"/>
      <c r="BP82" s="262"/>
      <c r="BQ82" s="281"/>
      <c r="BR82" s="262"/>
      <c r="BS82" s="281"/>
      <c r="BT82" s="262"/>
      <c r="BU82" s="281"/>
      <c r="BV82" s="262"/>
      <c r="BW82" s="281"/>
      <c r="BX82" s="262"/>
      <c r="CC82" s="281"/>
      <c r="CD82" s="262"/>
    </row>
    <row r="83" spans="45:82" x14ac:dyDescent="0.25">
      <c r="AS83" s="14"/>
      <c r="AT83" s="241"/>
      <c r="AU83" s="241"/>
      <c r="AV83" s="241"/>
      <c r="AW83" s="281"/>
      <c r="AX83" s="262"/>
      <c r="AY83" s="281"/>
      <c r="AZ83" s="262"/>
      <c r="BA83" s="281"/>
      <c r="BB83" s="262"/>
      <c r="BC83" s="281"/>
      <c r="BD83" s="262"/>
      <c r="BE83" s="281"/>
      <c r="BF83" s="262"/>
      <c r="BG83" s="281"/>
      <c r="BH83" s="262"/>
      <c r="BI83" s="281"/>
      <c r="BJ83" s="262"/>
      <c r="BK83" s="281"/>
      <c r="BL83" s="262"/>
      <c r="BM83" s="281"/>
      <c r="BN83" s="262"/>
      <c r="BO83" s="281"/>
      <c r="BP83" s="262"/>
      <c r="BQ83" s="281"/>
      <c r="BR83" s="262"/>
      <c r="BS83" s="281"/>
      <c r="BT83" s="262"/>
      <c r="BU83" s="281"/>
      <c r="BV83" s="262"/>
      <c r="BW83" s="281"/>
      <c r="BX83" s="262"/>
      <c r="CC83" s="281"/>
      <c r="CD83" s="262"/>
    </row>
    <row r="84" spans="45:82" x14ac:dyDescent="0.25">
      <c r="AS84" s="14"/>
      <c r="AT84" s="241"/>
      <c r="AU84" s="241"/>
      <c r="AV84" s="241"/>
      <c r="AW84" s="281"/>
      <c r="AX84" s="262"/>
      <c r="AY84" s="281"/>
      <c r="AZ84" s="262"/>
      <c r="BA84" s="281"/>
      <c r="BB84" s="262"/>
      <c r="BC84" s="281"/>
      <c r="BD84" s="262"/>
      <c r="BE84" s="281"/>
      <c r="BF84" s="262"/>
      <c r="BG84" s="281"/>
      <c r="BH84" s="262"/>
      <c r="BI84" s="281"/>
      <c r="BJ84" s="262"/>
      <c r="BK84" s="281"/>
      <c r="BL84" s="262"/>
      <c r="BM84" s="281"/>
      <c r="BN84" s="262"/>
      <c r="BO84" s="281"/>
      <c r="BP84" s="262"/>
      <c r="BQ84" s="281"/>
      <c r="BR84" s="262"/>
      <c r="BS84" s="281"/>
      <c r="BT84" s="262"/>
      <c r="BU84" s="281"/>
      <c r="BV84" s="262"/>
      <c r="BW84" s="281"/>
      <c r="BX84" s="262"/>
      <c r="CC84" s="281"/>
      <c r="CD84" s="262"/>
    </row>
    <row r="85" spans="45:82" x14ac:dyDescent="0.25">
      <c r="AS85" s="14"/>
      <c r="AT85" s="241"/>
      <c r="AU85" s="241"/>
      <c r="AV85" s="241"/>
      <c r="AW85" s="281"/>
      <c r="AX85" s="262"/>
      <c r="AY85" s="281"/>
      <c r="AZ85" s="262"/>
      <c r="BA85" s="281"/>
      <c r="BB85" s="262"/>
      <c r="BC85" s="281"/>
      <c r="BD85" s="262"/>
      <c r="BE85" s="281"/>
      <c r="BF85" s="262"/>
      <c r="BG85" s="281"/>
      <c r="BH85" s="262"/>
      <c r="BI85" s="281"/>
      <c r="BJ85" s="262"/>
      <c r="BK85" s="281"/>
      <c r="BL85" s="262"/>
      <c r="BM85" s="281"/>
      <c r="BN85" s="262"/>
      <c r="BO85" s="281"/>
      <c r="BP85" s="262"/>
      <c r="BQ85" s="281"/>
      <c r="BR85" s="262"/>
      <c r="BS85" s="281"/>
      <c r="BT85" s="262"/>
      <c r="BU85" s="281"/>
      <c r="BV85" s="262"/>
      <c r="BW85" s="281"/>
      <c r="BX85" s="262"/>
      <c r="CC85" s="281"/>
      <c r="CD85" s="262"/>
    </row>
    <row r="86" spans="45:82" x14ac:dyDescent="0.25">
      <c r="AS86" s="14"/>
      <c r="AT86" s="241"/>
      <c r="AU86" s="241"/>
      <c r="AV86" s="241"/>
      <c r="AW86" s="281"/>
      <c r="AX86" s="262"/>
      <c r="AY86" s="281"/>
      <c r="AZ86" s="262"/>
      <c r="BA86" s="281"/>
      <c r="BB86" s="262"/>
      <c r="BC86" s="281"/>
      <c r="BD86" s="262"/>
      <c r="BE86" s="281"/>
      <c r="BF86" s="262"/>
      <c r="BG86" s="281"/>
      <c r="BH86" s="262"/>
      <c r="BI86" s="281"/>
      <c r="BJ86" s="262"/>
      <c r="BK86" s="281"/>
      <c r="BL86" s="262"/>
      <c r="BM86" s="281"/>
      <c r="BN86" s="262"/>
      <c r="BO86" s="281"/>
      <c r="BP86" s="262"/>
      <c r="BQ86" s="281"/>
      <c r="BR86" s="262"/>
      <c r="BS86" s="281"/>
      <c r="BT86" s="262"/>
      <c r="BU86" s="281"/>
      <c r="BV86" s="262"/>
      <c r="BW86" s="281"/>
      <c r="BX86" s="262"/>
      <c r="CC86" s="281"/>
      <c r="CD86" s="262"/>
    </row>
    <row r="87" spans="45:82" x14ac:dyDescent="0.25">
      <c r="AS87" s="14"/>
      <c r="AT87" s="241"/>
      <c r="AU87" s="241"/>
      <c r="AV87" s="241"/>
      <c r="AW87" s="281"/>
      <c r="AX87" s="262"/>
      <c r="AY87" s="281"/>
      <c r="AZ87" s="262"/>
      <c r="BA87" s="281"/>
      <c r="BB87" s="262"/>
      <c r="BC87" s="281"/>
      <c r="BD87" s="262"/>
      <c r="BE87" s="281"/>
      <c r="BF87" s="262"/>
      <c r="BG87" s="281"/>
      <c r="BH87" s="262"/>
      <c r="BI87" s="281"/>
      <c r="BJ87" s="262"/>
      <c r="BK87" s="281"/>
      <c r="BL87" s="262"/>
      <c r="BM87" s="281"/>
      <c r="BN87" s="262"/>
      <c r="BO87" s="281"/>
      <c r="BP87" s="262"/>
      <c r="BQ87" s="281"/>
      <c r="BR87" s="262"/>
      <c r="BS87" s="281"/>
      <c r="BT87" s="262"/>
      <c r="BU87" s="281"/>
      <c r="BV87" s="262"/>
      <c r="BW87" s="281"/>
      <c r="BX87" s="262"/>
      <c r="CC87" s="281"/>
      <c r="CD87" s="262"/>
    </row>
    <row r="88" spans="45:82" x14ac:dyDescent="0.25">
      <c r="AS88" s="14"/>
      <c r="AT88" s="241"/>
      <c r="AU88" s="241"/>
      <c r="AV88" s="241"/>
      <c r="AW88" s="281"/>
      <c r="AX88" s="262"/>
      <c r="AY88" s="281"/>
      <c r="AZ88" s="262"/>
      <c r="BA88" s="281"/>
      <c r="BB88" s="262"/>
      <c r="BC88" s="281"/>
      <c r="BD88" s="262"/>
      <c r="BE88" s="281"/>
      <c r="BF88" s="262"/>
      <c r="BG88" s="281"/>
      <c r="BH88" s="262"/>
      <c r="BI88" s="281"/>
      <c r="BJ88" s="262"/>
      <c r="BK88" s="281"/>
      <c r="BL88" s="262"/>
      <c r="BM88" s="281"/>
      <c r="BN88" s="262"/>
      <c r="BO88" s="281"/>
      <c r="BP88" s="262"/>
      <c r="BQ88" s="281"/>
      <c r="BR88" s="262"/>
      <c r="BS88" s="281"/>
      <c r="BT88" s="262"/>
      <c r="BU88" s="281"/>
      <c r="BV88" s="262"/>
      <c r="BW88" s="281"/>
      <c r="BX88" s="262"/>
      <c r="CC88" s="281"/>
      <c r="CD88" s="262"/>
    </row>
    <row r="89" spans="45:82" x14ac:dyDescent="0.25">
      <c r="AS89" s="14"/>
      <c r="AT89" s="241"/>
      <c r="AU89" s="241"/>
      <c r="AV89" s="241"/>
      <c r="AW89" s="281"/>
      <c r="AX89" s="262"/>
      <c r="AY89" s="281"/>
      <c r="AZ89" s="262"/>
      <c r="BA89" s="281"/>
      <c r="BB89" s="262"/>
      <c r="BC89" s="281"/>
      <c r="BD89" s="262"/>
      <c r="BE89" s="281"/>
      <c r="BF89" s="262"/>
      <c r="BG89" s="281"/>
      <c r="BH89" s="262"/>
      <c r="BI89" s="281"/>
      <c r="BJ89" s="262"/>
      <c r="BK89" s="281"/>
      <c r="BL89" s="262"/>
      <c r="BM89" s="281"/>
      <c r="BN89" s="262"/>
      <c r="BO89" s="281"/>
      <c r="BP89" s="262"/>
      <c r="BQ89" s="281"/>
      <c r="BR89" s="262"/>
      <c r="BS89" s="281"/>
      <c r="BT89" s="262"/>
      <c r="BU89" s="281"/>
      <c r="BV89" s="262"/>
      <c r="BW89" s="281"/>
      <c r="BX89" s="262"/>
      <c r="CC89" s="281"/>
      <c r="CD89" s="262"/>
    </row>
    <row r="90" spans="45:82" x14ac:dyDescent="0.25">
      <c r="AS90" s="14"/>
      <c r="AT90" s="241"/>
      <c r="AU90" s="241"/>
      <c r="AV90" s="241"/>
      <c r="AW90" s="281"/>
      <c r="AX90" s="262"/>
      <c r="AY90" s="281"/>
      <c r="AZ90" s="262"/>
      <c r="BA90" s="281"/>
      <c r="BB90" s="262"/>
      <c r="BC90" s="281"/>
      <c r="BD90" s="262"/>
      <c r="BE90" s="281"/>
      <c r="BF90" s="262"/>
      <c r="BG90" s="281"/>
      <c r="BH90" s="262"/>
      <c r="BI90" s="281"/>
      <c r="BJ90" s="262"/>
      <c r="BK90" s="281"/>
      <c r="BL90" s="262"/>
      <c r="BM90" s="281"/>
      <c r="BN90" s="262"/>
      <c r="BO90" s="281"/>
      <c r="BP90" s="262"/>
      <c r="BQ90" s="281"/>
      <c r="BR90" s="262"/>
      <c r="BS90" s="281"/>
      <c r="BT90" s="262"/>
      <c r="BU90" s="281"/>
      <c r="BV90" s="262"/>
      <c r="BW90" s="281"/>
      <c r="BX90" s="262"/>
      <c r="CC90" s="281"/>
      <c r="CD90" s="262"/>
    </row>
    <row r="91" spans="45:82" x14ac:dyDescent="0.25">
      <c r="AS91" s="14"/>
      <c r="AT91" s="241"/>
      <c r="AU91" s="241"/>
      <c r="AV91" s="241"/>
      <c r="AW91" s="281"/>
      <c r="AX91" s="262"/>
      <c r="AY91" s="281"/>
      <c r="AZ91" s="262"/>
      <c r="BA91" s="281"/>
      <c r="BB91" s="262"/>
      <c r="BC91" s="281"/>
      <c r="BD91" s="262"/>
      <c r="BE91" s="281"/>
      <c r="BF91" s="262"/>
      <c r="BG91" s="281"/>
      <c r="BH91" s="262"/>
      <c r="BI91" s="281"/>
      <c r="BJ91" s="262"/>
      <c r="BK91" s="281"/>
      <c r="BL91" s="262"/>
      <c r="BM91" s="281"/>
      <c r="BN91" s="262"/>
      <c r="BO91" s="281"/>
      <c r="BP91" s="262"/>
      <c r="BQ91" s="281"/>
      <c r="BR91" s="262"/>
      <c r="BS91" s="281"/>
      <c r="BT91" s="262"/>
      <c r="BU91" s="281"/>
      <c r="BV91" s="262"/>
      <c r="BW91" s="281"/>
      <c r="BX91" s="262"/>
      <c r="CC91" s="281"/>
      <c r="CD91" s="262"/>
    </row>
    <row r="92" spans="45:82" x14ac:dyDescent="0.25">
      <c r="AS92" s="14"/>
      <c r="AT92" s="241"/>
      <c r="AU92" s="241"/>
      <c r="AV92" s="241"/>
      <c r="AW92" s="281"/>
      <c r="AX92" s="262"/>
      <c r="AY92" s="281"/>
      <c r="AZ92" s="262"/>
      <c r="BA92" s="281"/>
      <c r="BB92" s="262"/>
      <c r="BC92" s="281"/>
      <c r="BD92" s="262"/>
      <c r="BE92" s="281"/>
      <c r="BF92" s="262"/>
      <c r="BG92" s="281"/>
      <c r="BH92" s="262"/>
      <c r="BI92" s="281"/>
      <c r="BJ92" s="262"/>
      <c r="BK92" s="281"/>
      <c r="BL92" s="262"/>
      <c r="BM92" s="281"/>
      <c r="BN92" s="262"/>
      <c r="BO92" s="281"/>
      <c r="BP92" s="262"/>
      <c r="BQ92" s="281"/>
      <c r="BR92" s="262"/>
      <c r="BS92" s="281"/>
      <c r="BT92" s="262"/>
      <c r="BU92" s="281"/>
      <c r="BV92" s="262"/>
      <c r="BW92" s="281"/>
      <c r="BX92" s="262"/>
      <c r="CC92" s="281"/>
      <c r="CD92" s="262"/>
    </row>
    <row r="93" spans="45:82" x14ac:dyDescent="0.25">
      <c r="AS93" s="14"/>
      <c r="AT93" s="241"/>
      <c r="AU93" s="241"/>
      <c r="AV93" s="241"/>
      <c r="AW93" s="281"/>
      <c r="AX93" s="262"/>
      <c r="AY93" s="281"/>
      <c r="AZ93" s="262"/>
      <c r="BA93" s="281"/>
      <c r="BB93" s="262"/>
      <c r="BC93" s="281"/>
      <c r="BD93" s="262"/>
      <c r="BE93" s="281"/>
      <c r="BF93" s="262"/>
      <c r="BG93" s="281"/>
      <c r="BH93" s="262"/>
      <c r="BI93" s="281"/>
      <c r="BJ93" s="262"/>
      <c r="BK93" s="281"/>
      <c r="BL93" s="262"/>
      <c r="BM93" s="281"/>
      <c r="BN93" s="262"/>
      <c r="BO93" s="281"/>
      <c r="BP93" s="262"/>
      <c r="BQ93" s="281"/>
      <c r="BR93" s="262"/>
      <c r="BS93" s="281"/>
      <c r="BT93" s="262"/>
      <c r="BU93" s="281"/>
      <c r="BV93" s="262"/>
      <c r="BW93" s="281"/>
      <c r="BX93" s="262"/>
      <c r="CC93" s="281"/>
      <c r="CD93" s="262"/>
    </row>
    <row r="94" spans="45:82" x14ac:dyDescent="0.25">
      <c r="AS94" s="14"/>
      <c r="AT94" s="241"/>
      <c r="AU94" s="241"/>
      <c r="AV94" s="241"/>
      <c r="AW94" s="281"/>
      <c r="AX94" s="262"/>
      <c r="AY94" s="281"/>
      <c r="AZ94" s="262"/>
      <c r="BA94" s="281"/>
      <c r="BB94" s="262"/>
      <c r="BC94" s="281"/>
      <c r="BD94" s="262"/>
      <c r="BE94" s="281"/>
      <c r="BF94" s="262"/>
      <c r="BG94" s="281"/>
      <c r="BH94" s="262"/>
      <c r="BI94" s="281"/>
      <c r="BJ94" s="262"/>
      <c r="BK94" s="281"/>
      <c r="BL94" s="262"/>
      <c r="BM94" s="281"/>
      <c r="BN94" s="262"/>
      <c r="BO94" s="281"/>
      <c r="BP94" s="262"/>
      <c r="BQ94" s="281"/>
      <c r="BR94" s="262"/>
      <c r="BS94" s="281"/>
      <c r="BT94" s="262"/>
      <c r="BU94" s="281"/>
      <c r="BV94" s="262"/>
      <c r="BW94" s="281"/>
      <c r="BX94" s="262"/>
      <c r="CC94" s="281"/>
      <c r="CD94" s="262"/>
    </row>
    <row r="95" spans="45:82" x14ac:dyDescent="0.25">
      <c r="AS95" s="14"/>
      <c r="AT95" s="241"/>
      <c r="AU95" s="241"/>
      <c r="AV95" s="241"/>
      <c r="AW95" s="281"/>
      <c r="AX95" s="262"/>
      <c r="AY95" s="281"/>
      <c r="AZ95" s="262"/>
      <c r="BA95" s="281"/>
      <c r="BB95" s="262"/>
      <c r="BC95" s="281"/>
      <c r="BD95" s="262"/>
      <c r="BE95" s="281"/>
      <c r="BF95" s="262"/>
      <c r="BG95" s="281"/>
      <c r="BH95" s="262"/>
      <c r="BI95" s="281"/>
      <c r="BJ95" s="262"/>
      <c r="BK95" s="281"/>
      <c r="BL95" s="262"/>
      <c r="BM95" s="281"/>
      <c r="BN95" s="262"/>
      <c r="BO95" s="281"/>
      <c r="BP95" s="262"/>
      <c r="BQ95" s="281"/>
      <c r="BR95" s="262"/>
      <c r="BS95" s="281"/>
      <c r="BT95" s="262"/>
      <c r="BU95" s="281"/>
      <c r="BV95" s="262"/>
      <c r="BW95" s="281"/>
      <c r="BX95" s="262"/>
      <c r="CC95" s="281"/>
      <c r="CD95" s="262"/>
    </row>
    <row r="96" spans="45:82" x14ac:dyDescent="0.25">
      <c r="AS96" s="14"/>
      <c r="AT96" s="241"/>
      <c r="AU96" s="241"/>
      <c r="AV96" s="241"/>
      <c r="AW96" s="281"/>
      <c r="AX96" s="262"/>
      <c r="AY96" s="281"/>
      <c r="AZ96" s="262"/>
      <c r="BA96" s="281"/>
      <c r="BB96" s="262"/>
      <c r="BC96" s="281"/>
      <c r="BD96" s="262"/>
      <c r="BE96" s="281"/>
      <c r="BF96" s="262"/>
      <c r="BG96" s="281"/>
      <c r="BH96" s="262"/>
      <c r="BI96" s="281"/>
      <c r="BJ96" s="262"/>
      <c r="BK96" s="281"/>
      <c r="BL96" s="262"/>
      <c r="BM96" s="281"/>
      <c r="BN96" s="262"/>
      <c r="BO96" s="281"/>
      <c r="BP96" s="262"/>
      <c r="BQ96" s="281"/>
      <c r="BR96" s="262"/>
      <c r="BS96" s="281"/>
      <c r="BT96" s="262"/>
      <c r="BU96" s="281"/>
      <c r="BV96" s="262"/>
      <c r="BW96" s="281"/>
      <c r="BX96" s="262"/>
      <c r="CC96" s="281"/>
      <c r="CD96" s="262"/>
    </row>
    <row r="97" spans="45:82" x14ac:dyDescent="0.25">
      <c r="AS97" s="14"/>
      <c r="AT97" s="241"/>
      <c r="AU97" s="241"/>
      <c r="AV97" s="241"/>
      <c r="AW97" s="281"/>
      <c r="AX97" s="262"/>
      <c r="AY97" s="281"/>
      <c r="AZ97" s="262"/>
      <c r="BA97" s="281"/>
      <c r="BB97" s="262"/>
      <c r="BC97" s="281"/>
      <c r="BD97" s="262"/>
      <c r="BE97" s="281"/>
      <c r="BF97" s="262"/>
      <c r="BG97" s="281"/>
      <c r="BH97" s="262"/>
      <c r="BI97" s="281"/>
      <c r="BJ97" s="262"/>
      <c r="BK97" s="281"/>
      <c r="BL97" s="262"/>
      <c r="BM97" s="281"/>
      <c r="BN97" s="262"/>
      <c r="BO97" s="281"/>
      <c r="BP97" s="262"/>
      <c r="BQ97" s="281"/>
      <c r="BR97" s="262"/>
      <c r="BS97" s="281"/>
      <c r="BT97" s="262"/>
      <c r="BU97" s="281"/>
      <c r="BV97" s="262"/>
      <c r="BW97" s="281"/>
      <c r="BX97" s="262"/>
      <c r="CC97" s="281"/>
      <c r="CD97" s="262"/>
    </row>
    <row r="98" spans="45:82" x14ac:dyDescent="0.25">
      <c r="AS98" s="14"/>
      <c r="AT98" s="241"/>
      <c r="AU98" s="241"/>
      <c r="AV98" s="241"/>
      <c r="AW98" s="281"/>
      <c r="AX98" s="262"/>
      <c r="AY98" s="281"/>
      <c r="AZ98" s="262"/>
      <c r="BA98" s="281"/>
      <c r="BB98" s="262"/>
      <c r="BC98" s="281"/>
      <c r="BD98" s="262"/>
      <c r="BE98" s="281"/>
      <c r="BF98" s="262"/>
      <c r="BG98" s="281"/>
      <c r="BH98" s="262"/>
      <c r="BI98" s="281"/>
      <c r="BJ98" s="262"/>
      <c r="BK98" s="281"/>
      <c r="BL98" s="262"/>
      <c r="BM98" s="281"/>
      <c r="BN98" s="262"/>
      <c r="BO98" s="281"/>
      <c r="BP98" s="262"/>
      <c r="BQ98" s="281"/>
      <c r="BR98" s="262"/>
      <c r="BS98" s="281"/>
      <c r="BT98" s="262"/>
      <c r="BU98" s="281"/>
      <c r="BV98" s="262"/>
      <c r="BW98" s="281"/>
      <c r="BX98" s="262"/>
      <c r="CC98" s="281"/>
      <c r="CD98" s="262"/>
    </row>
    <row r="99" spans="45:82" x14ac:dyDescent="0.25">
      <c r="AS99" s="14"/>
      <c r="AT99" s="241"/>
      <c r="AU99" s="241"/>
      <c r="AV99" s="241"/>
      <c r="AW99" s="281"/>
      <c r="AX99" s="262"/>
      <c r="AY99" s="281"/>
      <c r="AZ99" s="262"/>
      <c r="BA99" s="281"/>
      <c r="BB99" s="262"/>
      <c r="BC99" s="281"/>
      <c r="BD99" s="262"/>
      <c r="BE99" s="281"/>
      <c r="BF99" s="262"/>
      <c r="BG99" s="281"/>
      <c r="BH99" s="262"/>
      <c r="BI99" s="281"/>
      <c r="BJ99" s="262"/>
      <c r="BK99" s="281"/>
      <c r="BL99" s="262"/>
      <c r="BM99" s="281"/>
      <c r="BN99" s="262"/>
      <c r="BO99" s="281"/>
      <c r="BP99" s="262"/>
      <c r="BQ99" s="281"/>
      <c r="BR99" s="262"/>
      <c r="BS99" s="281"/>
      <c r="BT99" s="262"/>
      <c r="BU99" s="281"/>
      <c r="BV99" s="262"/>
      <c r="BW99" s="281"/>
      <c r="BX99" s="262"/>
      <c r="CC99" s="281"/>
      <c r="CD99" s="262"/>
    </row>
    <row r="100" spans="45:82" x14ac:dyDescent="0.25">
      <c r="AS100" s="14"/>
      <c r="AT100" s="241"/>
      <c r="AU100" s="241"/>
      <c r="AV100" s="241"/>
      <c r="AW100" s="281"/>
      <c r="AX100" s="262"/>
      <c r="AY100" s="281"/>
      <c r="AZ100" s="262"/>
      <c r="BA100" s="281"/>
      <c r="BB100" s="262"/>
      <c r="BC100" s="281"/>
      <c r="BD100" s="262"/>
      <c r="BE100" s="281"/>
      <c r="BF100" s="262"/>
      <c r="BG100" s="281"/>
      <c r="BH100" s="262"/>
      <c r="BI100" s="281"/>
      <c r="BJ100" s="262"/>
      <c r="BK100" s="281"/>
      <c r="BL100" s="262"/>
      <c r="BM100" s="281"/>
      <c r="BN100" s="262"/>
      <c r="BO100" s="281"/>
      <c r="BP100" s="262"/>
      <c r="BQ100" s="281"/>
      <c r="BR100" s="262"/>
      <c r="BS100" s="281"/>
      <c r="BT100" s="262"/>
      <c r="BU100" s="281"/>
      <c r="BV100" s="262"/>
      <c r="BW100" s="281"/>
      <c r="BX100" s="262"/>
      <c r="CC100" s="281"/>
      <c r="CD100" s="262"/>
    </row>
    <row r="101" spans="45:82" x14ac:dyDescent="0.25">
      <c r="AS101" s="14"/>
      <c r="AT101" s="241"/>
      <c r="AU101" s="241"/>
      <c r="AV101" s="241"/>
      <c r="AW101" s="281"/>
      <c r="AX101" s="262"/>
      <c r="AY101" s="281"/>
      <c r="AZ101" s="262"/>
      <c r="BA101" s="281"/>
      <c r="BB101" s="262"/>
      <c r="BC101" s="281"/>
      <c r="BD101" s="262"/>
      <c r="BE101" s="281"/>
      <c r="BF101" s="262"/>
      <c r="BG101" s="281"/>
      <c r="BH101" s="262"/>
      <c r="BI101" s="281"/>
      <c r="BJ101" s="262"/>
      <c r="BK101" s="281"/>
      <c r="BL101" s="262"/>
      <c r="BM101" s="281"/>
      <c r="BN101" s="262"/>
      <c r="BO101" s="281"/>
      <c r="BP101" s="262"/>
      <c r="BQ101" s="281"/>
      <c r="BR101" s="262"/>
      <c r="BS101" s="281"/>
      <c r="BT101" s="262"/>
      <c r="BU101" s="281"/>
      <c r="BV101" s="262"/>
      <c r="BW101" s="281"/>
      <c r="BX101" s="262"/>
      <c r="CC101" s="281"/>
      <c r="CD101" s="262"/>
    </row>
    <row r="102" spans="45:82" x14ac:dyDescent="0.25">
      <c r="AS102" s="14"/>
      <c r="AT102" s="241"/>
      <c r="AU102" s="241"/>
      <c r="AV102" s="241"/>
      <c r="AW102" s="281"/>
      <c r="AX102" s="262"/>
      <c r="AY102" s="281"/>
      <c r="AZ102" s="262"/>
      <c r="BA102" s="281"/>
      <c r="BB102" s="262"/>
      <c r="BC102" s="281"/>
      <c r="BD102" s="262"/>
      <c r="BE102" s="281"/>
      <c r="BF102" s="262"/>
      <c r="BG102" s="281"/>
      <c r="BH102" s="262"/>
      <c r="BI102" s="281"/>
      <c r="BJ102" s="262"/>
      <c r="BK102" s="281"/>
      <c r="BL102" s="262"/>
      <c r="BM102" s="281"/>
      <c r="BN102" s="262"/>
      <c r="BO102" s="281"/>
      <c r="BP102" s="262"/>
      <c r="BQ102" s="281"/>
      <c r="BR102" s="262"/>
      <c r="BS102" s="281"/>
      <c r="BT102" s="262"/>
      <c r="BU102" s="281"/>
      <c r="BV102" s="262"/>
      <c r="BW102" s="281"/>
      <c r="BX102" s="262"/>
      <c r="CC102" s="281"/>
      <c r="CD102" s="262"/>
    </row>
    <row r="103" spans="45:82" x14ac:dyDescent="0.25">
      <c r="AS103" s="14"/>
      <c r="AT103" s="241"/>
      <c r="AU103" s="241"/>
      <c r="AV103" s="241"/>
      <c r="AW103" s="281"/>
      <c r="AX103" s="262"/>
      <c r="AY103" s="281"/>
      <c r="AZ103" s="262"/>
      <c r="BA103" s="281"/>
      <c r="BB103" s="262"/>
      <c r="BC103" s="281"/>
      <c r="BD103" s="262"/>
      <c r="BE103" s="281"/>
      <c r="BF103" s="262"/>
      <c r="BG103" s="281"/>
      <c r="BH103" s="262"/>
      <c r="BI103" s="281"/>
      <c r="BJ103" s="262"/>
      <c r="BK103" s="281"/>
      <c r="BL103" s="262"/>
      <c r="BM103" s="281"/>
      <c r="BN103" s="262"/>
      <c r="BO103" s="281"/>
      <c r="BP103" s="262"/>
      <c r="BQ103" s="281"/>
      <c r="BR103" s="262"/>
      <c r="BS103" s="281"/>
      <c r="BT103" s="262"/>
      <c r="BU103" s="281"/>
      <c r="BV103" s="262"/>
      <c r="BW103" s="281"/>
      <c r="BX103" s="262"/>
      <c r="CC103" s="281"/>
      <c r="CD103" s="262"/>
    </row>
    <row r="104" spans="45:82" x14ac:dyDescent="0.25">
      <c r="AS104" s="14"/>
      <c r="AT104" s="241"/>
      <c r="AU104" s="241"/>
      <c r="AV104" s="241"/>
      <c r="AW104" s="281"/>
      <c r="AX104" s="262"/>
      <c r="AY104" s="281"/>
      <c r="AZ104" s="262"/>
      <c r="BA104" s="281"/>
      <c r="BB104" s="262"/>
      <c r="BC104" s="281"/>
      <c r="BD104" s="262"/>
      <c r="BE104" s="281"/>
      <c r="BF104" s="262"/>
      <c r="BG104" s="281"/>
      <c r="BH104" s="262"/>
      <c r="BI104" s="281"/>
      <c r="BJ104" s="262"/>
      <c r="BK104" s="281"/>
      <c r="BL104" s="262"/>
      <c r="BM104" s="281"/>
      <c r="BN104" s="262"/>
      <c r="BO104" s="281"/>
      <c r="BP104" s="262"/>
      <c r="BQ104" s="281"/>
      <c r="BR104" s="262"/>
      <c r="BS104" s="281"/>
      <c r="BT104" s="262"/>
      <c r="BU104" s="281"/>
      <c r="BV104" s="262"/>
      <c r="BW104" s="281"/>
      <c r="BX104" s="262"/>
      <c r="CC104" s="281"/>
      <c r="CD104" s="262"/>
    </row>
    <row r="105" spans="45:82" x14ac:dyDescent="0.25">
      <c r="AS105" s="14"/>
      <c r="AT105" s="241"/>
      <c r="AU105" s="241"/>
      <c r="AV105" s="241"/>
      <c r="AW105" s="281"/>
      <c r="AX105" s="262"/>
      <c r="AY105" s="281"/>
      <c r="AZ105" s="262"/>
      <c r="BA105" s="281"/>
      <c r="BB105" s="262"/>
      <c r="BC105" s="281"/>
      <c r="BD105" s="262"/>
      <c r="BE105" s="281"/>
      <c r="BF105" s="262"/>
      <c r="BG105" s="281"/>
      <c r="BH105" s="262"/>
      <c r="BI105" s="281"/>
      <c r="BJ105" s="262"/>
      <c r="BK105" s="281"/>
      <c r="BL105" s="262"/>
      <c r="BM105" s="281"/>
      <c r="BN105" s="262"/>
      <c r="BO105" s="281"/>
      <c r="BP105" s="262"/>
      <c r="BQ105" s="281"/>
      <c r="BR105" s="262"/>
      <c r="BS105" s="281"/>
      <c r="BT105" s="262"/>
      <c r="BU105" s="281"/>
      <c r="BV105" s="262"/>
      <c r="BW105" s="281"/>
      <c r="BX105" s="262"/>
      <c r="CC105" s="281"/>
      <c r="CD105" s="262"/>
    </row>
    <row r="106" spans="45:82" x14ac:dyDescent="0.25">
      <c r="AS106" s="14"/>
      <c r="AT106" s="241"/>
      <c r="AU106" s="241"/>
      <c r="AV106" s="241"/>
      <c r="AW106" s="281"/>
      <c r="AX106" s="262"/>
      <c r="AY106" s="281"/>
      <c r="AZ106" s="262"/>
      <c r="BA106" s="281"/>
      <c r="BB106" s="262"/>
      <c r="BC106" s="281"/>
      <c r="BD106" s="262"/>
      <c r="BE106" s="281"/>
      <c r="BF106" s="262"/>
      <c r="BG106" s="281"/>
      <c r="BH106" s="262"/>
      <c r="BI106" s="281"/>
      <c r="BJ106" s="262"/>
      <c r="BK106" s="281"/>
      <c r="BL106" s="262"/>
      <c r="BM106" s="281"/>
      <c r="BN106" s="262"/>
      <c r="BO106" s="281"/>
      <c r="BP106" s="262"/>
      <c r="BQ106" s="281"/>
      <c r="BR106" s="262"/>
      <c r="BS106" s="281"/>
      <c r="BT106" s="262"/>
      <c r="BU106" s="281"/>
      <c r="BV106" s="262"/>
      <c r="BW106" s="281"/>
      <c r="BX106" s="262"/>
      <c r="CC106" s="281"/>
      <c r="CD106" s="262"/>
    </row>
    <row r="107" spans="45:82" x14ac:dyDescent="0.25">
      <c r="AS107" s="14"/>
      <c r="AT107" s="241"/>
      <c r="AU107" s="241"/>
      <c r="AV107" s="241"/>
      <c r="AW107" s="281"/>
      <c r="AX107" s="262"/>
      <c r="AY107" s="281"/>
      <c r="AZ107" s="262"/>
      <c r="BA107" s="281"/>
      <c r="BB107" s="262"/>
      <c r="BC107" s="281"/>
      <c r="BD107" s="262"/>
      <c r="BE107" s="281"/>
      <c r="BF107" s="262"/>
      <c r="BG107" s="281"/>
      <c r="BH107" s="262"/>
      <c r="BI107" s="281"/>
      <c r="BJ107" s="262"/>
      <c r="BK107" s="281"/>
      <c r="BL107" s="262"/>
      <c r="BM107" s="281"/>
      <c r="BN107" s="262"/>
      <c r="BO107" s="281"/>
      <c r="BP107" s="262"/>
      <c r="BQ107" s="281"/>
      <c r="BR107" s="262"/>
      <c r="BS107" s="281"/>
      <c r="BT107" s="262"/>
      <c r="BU107" s="281"/>
      <c r="BV107" s="262"/>
      <c r="BW107" s="281"/>
      <c r="BX107" s="262"/>
      <c r="CC107" s="281"/>
      <c r="CD107" s="262"/>
    </row>
    <row r="108" spans="45:82" x14ac:dyDescent="0.25">
      <c r="AS108" s="14"/>
      <c r="AT108" s="241"/>
      <c r="AU108" s="241"/>
      <c r="AV108" s="241"/>
      <c r="AW108" s="281"/>
      <c r="AX108" s="262"/>
      <c r="AY108" s="281"/>
      <c r="AZ108" s="262"/>
      <c r="BA108" s="281"/>
      <c r="BB108" s="262"/>
      <c r="BC108" s="281"/>
      <c r="BD108" s="262"/>
      <c r="BE108" s="281"/>
      <c r="BF108" s="262"/>
      <c r="BG108" s="281"/>
      <c r="BH108" s="262"/>
      <c r="BI108" s="281"/>
      <c r="BJ108" s="262"/>
      <c r="BK108" s="281"/>
      <c r="BL108" s="262"/>
      <c r="BM108" s="281"/>
      <c r="BN108" s="262"/>
      <c r="BO108" s="281"/>
      <c r="BP108" s="262"/>
      <c r="BQ108" s="281"/>
      <c r="BR108" s="262"/>
      <c r="BS108" s="281"/>
      <c r="BT108" s="262"/>
      <c r="BU108" s="281"/>
      <c r="BV108" s="262"/>
      <c r="BW108" s="281"/>
      <c r="BX108" s="262"/>
      <c r="CC108" s="281"/>
      <c r="CD108" s="262"/>
    </row>
  </sheetData>
  <sheetProtection sheet="1" objects="1" scenarios="1" formatCells="0" formatColumns="0" formatRows="0" insertColumns="0"/>
  <mergeCells count="49">
    <mergeCell ref="D51:AR51"/>
    <mergeCell ref="AT51:CD51"/>
    <mergeCell ref="D52:AR52"/>
    <mergeCell ref="AT52:CD52"/>
    <mergeCell ref="D48:AR48"/>
    <mergeCell ref="AT48:CD48"/>
    <mergeCell ref="D49:AR49"/>
    <mergeCell ref="AT49:CD49"/>
    <mergeCell ref="D50:AR50"/>
    <mergeCell ref="AT50:CD50"/>
    <mergeCell ref="D45:AR45"/>
    <mergeCell ref="AT45:CD45"/>
    <mergeCell ref="D46:AR46"/>
    <mergeCell ref="AT46:CD46"/>
    <mergeCell ref="D47:AR47"/>
    <mergeCell ref="AT47:CD47"/>
    <mergeCell ref="D42:AR42"/>
    <mergeCell ref="AT42:CD42"/>
    <mergeCell ref="D43:AR43"/>
    <mergeCell ref="AT43:CD43"/>
    <mergeCell ref="D44:AR44"/>
    <mergeCell ref="AT44:CD44"/>
    <mergeCell ref="D39:AR39"/>
    <mergeCell ref="AT39:CD39"/>
    <mergeCell ref="D40:AR40"/>
    <mergeCell ref="AT40:CD40"/>
    <mergeCell ref="D41:AR41"/>
    <mergeCell ref="AT41:CD41"/>
    <mergeCell ref="D36:AR36"/>
    <mergeCell ref="AT36:CD36"/>
    <mergeCell ref="D37:AR37"/>
    <mergeCell ref="AT37:CD37"/>
    <mergeCell ref="D38:AR38"/>
    <mergeCell ref="AT38:CD38"/>
    <mergeCell ref="D32:AR32"/>
    <mergeCell ref="D33:AR33"/>
    <mergeCell ref="D34:AR34"/>
    <mergeCell ref="D35:AR35"/>
    <mergeCell ref="AT35:CD35"/>
    <mergeCell ref="D23:AQ23"/>
    <mergeCell ref="D25:AQ25"/>
    <mergeCell ref="D29:AR29"/>
    <mergeCell ref="D30:AR30"/>
    <mergeCell ref="D31:AR31"/>
    <mergeCell ref="C1:E1"/>
    <mergeCell ref="C4:AQ4"/>
    <mergeCell ref="BQ4:BR4"/>
    <mergeCell ref="C6:AN6"/>
    <mergeCell ref="D22:AQ22"/>
  </mergeCells>
  <conditionalFormatting sqref="G16 I16 K16 M16 O16 Q16 S16 U16 W16 Y16 AA16 AC16 AE16 AM16 AO16 AQ16">
    <cfRule type="cellIs" dxfId="22" priority="6" stopIfTrue="1" operator="lessThan">
      <formula>G9+G8+G14+G14</formula>
    </cfRule>
    <cfRule type="cellIs" dxfId="21" priority="7" stopIfTrue="1" operator="lessThan">
      <formula>#REF!</formula>
    </cfRule>
  </conditionalFormatting>
  <conditionalFormatting sqref="CI16 AR16">
    <cfRule type="cellIs" dxfId="20" priority="8" stopIfTrue="1" operator="lessThan">
      <formula>AR9+AR8+AR14+AR14</formula>
    </cfRule>
    <cfRule type="cellIs" dxfId="19" priority="9" stopIfTrue="1" operator="lessThan">
      <formula>AR17/1000</formula>
    </cfRule>
  </conditionalFormatting>
  <conditionalFormatting sqref="F18 F16 H18 J18 L18 N18 P18 R18 T18 V18 X18 Z18 AB18 AD18 AL18 AN18 AP18 H16 J16 L16 N16 P16 R16 T16 V16 X16 Z16 AB16 AD16 AL16 AN16 AP16">
    <cfRule type="cellIs" dxfId="18" priority="10" stopIfTrue="1" operator="lessThan">
      <formula>F17</formula>
    </cfRule>
  </conditionalFormatting>
  <conditionalFormatting sqref="BQ9 BM11:BM20 BO11:BO20 BK9 BM9 CA9 BK11:BK20 BI9 BI11:BI20 CG11:CG20 BC11:BC20 BG9 CE11:CE20 BE11:BE20 BG11:BG20 BC9 BE9 BA9 BA11:BA20 CE9 CG9 CC9 CC11:CC20 BY11:BY20 CA11:CA20 BW9 BY9 BU11:BU20 BW11:BW20 BS9 BU9 BQ11:BQ20 BS11:BS20 BO9 BW28 CE28 BY28 BA28 BC28 BE28 BG28 BI28 BK28 BM28 BO28 BQ28 BS28 BU28 CC28">
    <cfRule type="cellIs" dxfId="17" priority="11" stopIfTrue="1" operator="equal">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dxfId="16" priority="12" stopIfTrue="1" operator="equal">
      <formula>"&lt;&gt;"</formula>
    </cfRule>
  </conditionalFormatting>
  <conditionalFormatting sqref="F13 H13 J13 L13 N13 P13 R13 T13 V13 X13 Z13 AB13 AD13 AL13 AN13 AP13">
    <cfRule type="cellIs" dxfId="15" priority="13" stopIfTrue="1" operator="lessThan">
      <formula>F11+F12</formula>
    </cfRule>
    <cfRule type="cellIs" dxfId="14" priority="14" stopIfTrue="1" operator="lessThan">
      <formula>(F14+F15+F16+F18+F20)</formula>
    </cfRule>
  </conditionalFormatting>
  <conditionalFormatting sqref="AG16 AI16 AK16">
    <cfRule type="cellIs" dxfId="13" priority="1" stopIfTrue="1" operator="lessThan">
      <formula>AG9+AG8+AG14+AG14</formula>
    </cfRule>
    <cfRule type="cellIs" dxfId="12" priority="2" stopIfTrue="1" operator="lessThan">
      <formula>#REF!</formula>
    </cfRule>
  </conditionalFormatting>
  <conditionalFormatting sqref="AF18 AH18 AJ18 AF16 AH16 AJ16">
    <cfRule type="cellIs" dxfId="11" priority="3" stopIfTrue="1" operator="lessThan">
      <formula>AF17</formula>
    </cfRule>
  </conditionalFormatting>
  <conditionalFormatting sqref="AF13 AH13 AJ13">
    <cfRule type="cellIs" dxfId="10" priority="4" stopIfTrue="1" operator="lessThan">
      <formula>AF11+AF12</formula>
    </cfRule>
    <cfRule type="cellIs" dxfId="9" priority="5" stopIfTrue="1" operator="lessThan">
      <formula>(AF14+AF15+AF16+AF18+AF20)</formula>
    </cfRule>
  </conditionalFormatting>
  <conditionalFormatting sqref="AY9:AY20">
    <cfRule type="cellIs" dxfId="8" priority="15" stopIfTrue="1" operator="equal">
      <formula>"&gt; 100%"</formula>
    </cfRule>
  </conditionalFormatting>
  <conditionalFormatting sqref="CG10 CE10 CC10 CA10 BY10 BW10 BU10 BS10 BQ10 BO10 BM10 BK10 BI10 BG10 BE10 BA10 BC10">
    <cfRule type="cellIs" dxfId="7" priority="16" stopIfTrue="1" operator="equal">
      <formula>"&gt;25%"</formula>
    </cfRule>
  </conditionalFormatting>
  <printOptions horizontalCentered="1"/>
  <pageMargins left="0.45972222222222225" right="0.57013888888888886" top="0.82" bottom="0.98402777777777772" header="0.51180555555555562" footer="0.5"/>
  <pageSetup paperSize="9" scale="84" firstPageNumber="0" orientation="landscape" horizontalDpi="300" verticalDpi="300" r:id="rId1"/>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2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75</vt:i4>
      </vt:variant>
    </vt:vector>
  </HeadingPairs>
  <TitlesOfParts>
    <vt:vector size="85" baseType="lpstr">
      <vt:lpstr>جدول المحتويات</vt:lpstr>
      <vt:lpstr>الإرشادات</vt:lpstr>
      <vt:lpstr>قائمة التعاريف</vt:lpstr>
      <vt:lpstr>R1</vt:lpstr>
      <vt:lpstr>R2</vt:lpstr>
      <vt:lpstr>R3</vt:lpstr>
      <vt:lpstr>R4</vt:lpstr>
      <vt:lpstr>R5</vt:lpstr>
      <vt:lpstr>R5 (2)</vt:lpstr>
      <vt:lpstr>R6</vt:lpstr>
      <vt:lpstr>'R5'!City</vt:lpstr>
      <vt:lpstr>'R5 (2)'!City</vt:lpstr>
      <vt:lpstr>'R1'!CountryID</vt:lpstr>
      <vt:lpstr>'R2'!CountryID</vt:lpstr>
      <vt:lpstr>'R3'!CountryID</vt:lpstr>
      <vt:lpstr>'R4'!CountryID</vt:lpstr>
      <vt:lpstr>'R5'!CountryID</vt:lpstr>
      <vt:lpstr>'R5 (2)'!CountryID</vt:lpstr>
      <vt:lpstr>'R1'!CountryName</vt:lpstr>
      <vt:lpstr>'R2'!CountryName</vt:lpstr>
      <vt:lpstr>'R3'!CountryName</vt:lpstr>
      <vt:lpstr>'R4'!CountryName</vt:lpstr>
      <vt:lpstr>'R5'!CountryName</vt:lpstr>
      <vt:lpstr>'R5 (2)'!CountryName</vt:lpstr>
      <vt:lpstr>'R1'!Data</vt:lpstr>
      <vt:lpstr>'R2'!Data</vt:lpstr>
      <vt:lpstr>'R3'!Data</vt:lpstr>
      <vt:lpstr>'R4'!Data</vt:lpstr>
      <vt:lpstr>'R5'!Data</vt:lpstr>
      <vt:lpstr>'R5 (2)'!Data</vt:lpstr>
      <vt:lpstr>'R1'!Foot</vt:lpstr>
      <vt:lpstr>'R2'!Foot</vt:lpstr>
      <vt:lpstr>'R3'!Foot</vt:lpstr>
      <vt:lpstr>'R4'!Foot</vt:lpstr>
      <vt:lpstr>'R5'!Foot</vt:lpstr>
      <vt:lpstr>'R5 (2)'!Foot</vt:lpstr>
      <vt:lpstr>'R1'!FootLng</vt:lpstr>
      <vt:lpstr>'R2'!FootLng</vt:lpstr>
      <vt:lpstr>'R3'!FootLng</vt:lpstr>
      <vt:lpstr>'R4'!FootLng</vt:lpstr>
      <vt:lpstr>'R5'!FootLng</vt:lpstr>
      <vt:lpstr>'R5 (2)'!FootLng</vt:lpstr>
      <vt:lpstr>'R1'!Inc</vt:lpstr>
      <vt:lpstr>'R2'!Inc</vt:lpstr>
      <vt:lpstr>'R3'!Inc</vt:lpstr>
      <vt:lpstr>'R4'!Inc</vt:lpstr>
      <vt:lpstr>'R5'!Inc</vt:lpstr>
      <vt:lpstr>'R5 (2)'!Inc</vt:lpstr>
      <vt:lpstr>'R1'!Ind</vt:lpstr>
      <vt:lpstr>'R2'!Ind</vt:lpstr>
      <vt:lpstr>'R3'!Ind</vt:lpstr>
      <vt:lpstr>'R4'!Ind</vt:lpstr>
      <vt:lpstr>'R5'!Ind</vt:lpstr>
      <vt:lpstr>'R5 (2)'!Ind</vt:lpstr>
      <vt:lpstr>'R5'!Loc</vt:lpstr>
      <vt:lpstr>'R5 (2)'!Loc</vt:lpstr>
      <vt:lpstr>'R1'!Print_Area</vt:lpstr>
      <vt:lpstr>'R2'!Print_Area</vt:lpstr>
      <vt:lpstr>'R3'!Print_Area</vt:lpstr>
      <vt:lpstr>'R4'!Print_Area</vt:lpstr>
      <vt:lpstr>'R5'!Print_Area</vt:lpstr>
      <vt:lpstr>'R5 (2)'!Print_Area</vt:lpstr>
      <vt:lpstr>'R6'!Print_Area</vt:lpstr>
      <vt:lpstr>الإرشادات!Print_Area</vt:lpstr>
      <vt:lpstr>'قائمة التعاريف'!Print_Area</vt:lpstr>
      <vt:lpstr>'R1'!Print_Titles</vt:lpstr>
      <vt:lpstr>'R2'!Print_Titles</vt:lpstr>
      <vt:lpstr>'R3'!Print_Titles</vt:lpstr>
      <vt:lpstr>'R4'!Print_Titles</vt:lpstr>
      <vt:lpstr>'R5'!Print_Titles</vt:lpstr>
      <vt:lpstr>'R5 (2)'!Print_Titles</vt:lpstr>
      <vt:lpstr>الإرشادات!Print_Titles</vt:lpstr>
      <vt:lpstr>'قائمة التعاريف'!Print_Titles</vt:lpstr>
      <vt:lpstr>'R1'!Type</vt:lpstr>
      <vt:lpstr>'R2'!Type</vt:lpstr>
      <vt:lpstr>'R3'!Type</vt:lpstr>
      <vt:lpstr>'R4'!Type</vt:lpstr>
      <vt:lpstr>'R5'!Type</vt:lpstr>
      <vt:lpstr>'R5 (2)'!Type</vt:lpstr>
      <vt:lpstr>'R1'!VarsID</vt:lpstr>
      <vt:lpstr>'R2'!VarsID</vt:lpstr>
      <vt:lpstr>'R3'!VarsID</vt:lpstr>
      <vt:lpstr>'R4'!VarsID</vt:lpstr>
      <vt:lpstr>'R5'!VarsID</vt:lpstr>
      <vt:lpstr>'R5 (2)'!VarsID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seif1960</dc:creator>
  <cp:lastModifiedBy>Robin Carrington</cp:lastModifiedBy>
  <cp:lastPrinted>2014-03-17T20:51:13Z</cp:lastPrinted>
  <dcterms:created xsi:type="dcterms:W3CDTF">2007-10-15T14:10:24Z</dcterms:created>
  <dcterms:modified xsi:type="dcterms:W3CDTF">2015-09-17T20:59:17Z</dcterms:modified>
</cp:coreProperties>
</file>