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SFRPATT" sheetId="1" r:id="rId1"/>
    <sheet name="GRAPH2" sheetId="2" r:id="rId2"/>
    <sheet name="GRAPH1" sheetId="3" r:id="rId3"/>
  </sheets>
  <definedNames>
    <definedName name="\d">'ASFRPATT'!#REF!</definedName>
    <definedName name="\g">'ASFRPATT'!#REF!</definedName>
    <definedName name="\h">'ASFRPATT'!#REF!</definedName>
    <definedName name="\m">'ASFRPATT'!#REF!</definedName>
    <definedName name="\s">'ASFRPATT'!#REF!</definedName>
    <definedName name="__123Graph_A" hidden="1">'ASFRPATT'!$B$150:$B$156</definedName>
    <definedName name="__123Graph_AGRAPH1" hidden="1">'ASFRPATT'!$B$15:$B$21</definedName>
    <definedName name="__123Graph_AGRAPH2" hidden="1">'ASFRPATT'!$B$150:$B$156</definedName>
    <definedName name="__123Graph_B" hidden="1">'ASFRPATT'!$C$150:$C$156</definedName>
    <definedName name="__123Graph_BGRAPH1" hidden="1">'ASFRPATT'!$D$15:$D$21</definedName>
    <definedName name="__123Graph_BGRAPH2" hidden="1">'ASFRPATT'!$C$150:$C$156</definedName>
    <definedName name="__123Graph_X" hidden="1">'ASFRPATT'!$A$150:$A$156</definedName>
    <definedName name="__123Graph_XGRAPH1" hidden="1">'ASFRPATT'!$A$15:$A$21</definedName>
    <definedName name="__123Graph_XGRAPH2" hidden="1">'ASFRPATT'!$A$150:$A$156</definedName>
    <definedName name="_Regression_Int" localSheetId="0" hidden="1">1</definedName>
    <definedName name="ASFRTAB">'ASFRPATT'!$B$128:$I$135</definedName>
    <definedName name="CHKPAS">'ASFRPATT'!#REF!</definedName>
    <definedName name="CHKSAVE">'ASFRPATT'!#REF!</definedName>
    <definedName name="DOC">'ASFRPATT'!$A$41:$G$120</definedName>
    <definedName name="ERR_LOC">'ASFRPATT'!#REF!</definedName>
    <definedName name="ERR_MSG">'ASFRPATT'!#REF!</definedName>
    <definedName name="FILENAME">'ASFRPATT'!#REF!</definedName>
    <definedName name="FLOPDIR">'ASFRPATT'!#REF!</definedName>
    <definedName name="FLOPPY">'ASFRPATT'!#REF!</definedName>
    <definedName name="GETFILE">'ASFRPATT'!#REF!</definedName>
    <definedName name="GRDIR">'ASFRPATT'!#REF!</definedName>
    <definedName name="HELP">'ASFRPATT'!$A$101:$F$120</definedName>
    <definedName name="MESSAGE">'ASFRPATT'!#REF!</definedName>
    <definedName name="MSG_CELL">'ASFRPATT'!#REF!</definedName>
    <definedName name="NOPAS">'ASFRPATT'!#REF!</definedName>
    <definedName name="NOPAS3">'ASFRPATT'!#REF!</definedName>
    <definedName name="OLD_MSG">'ASFRPATT'!#REF!</definedName>
    <definedName name="PAS_MSG1">'ASFRPATT'!#REF!</definedName>
    <definedName name="PAS_MSG2">'ASFRPATT'!#REF!</definedName>
    <definedName name="PAS_MSG3">'ASFRPATT'!#REF!</definedName>
    <definedName name="PAUSE">'ASFRPATT'!#REF!</definedName>
    <definedName name="PRINT">'ASFRPATT'!$A$1:$G$34</definedName>
    <definedName name="_xlnm.Print_Area" localSheetId="0">'ASFRPATT'!$A$1:$G$33</definedName>
    <definedName name="Print_Area_MI" localSheetId="0">'ASFRPATT'!$A$1:$G$34</definedName>
    <definedName name="RESDIR">'ASFRPATT'!#REF!</definedName>
    <definedName name="RESTYPE">'ASFRPATT'!#REF!</definedName>
    <definedName name="RSVMENU">'ASFRPATT'!#REF!</definedName>
    <definedName name="SAVE">'ASFRPATT'!#REF!</definedName>
    <definedName name="SAVE_MSG">'ASFRPATT'!#REF!</definedName>
    <definedName name="SAVED">'ASFRPATT'!#REF!</definedName>
    <definedName name="SAVENGO">'ASFRPATT'!#REF!</definedName>
    <definedName name="TEMP">'ASFRPATT'!#REF!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<sst xmlns="http://schemas.openxmlformats.org/spreadsheetml/2006/main" count="159" uniqueCount="87">
  <si>
    <t>Table   .</t>
  </si>
  <si>
    <t>COUNTRY:  YEAR</t>
  </si>
  <si>
    <t>Model Age-Specific Fertility Rates Corresponding to</t>
  </si>
  <si>
    <t>a Desired Total Fertility Rate</t>
  </si>
  <si>
    <t>-</t>
  </si>
  <si>
    <t>----|-----</t>
  </si>
  <si>
    <t/>
  </si>
  <si>
    <t>Item and</t>
  </si>
  <si>
    <t xml:space="preserve">    |</t>
  </si>
  <si>
    <t xml:space="preserve"> age</t>
  </si>
  <si>
    <t>Reported</t>
  </si>
  <si>
    <t>Desired</t>
  </si>
  <si>
    <t>Year</t>
  </si>
  <si>
    <t>TFR</t>
  </si>
  <si>
    <t>ASFR</t>
  </si>
  <si>
    <t>15-19</t>
  </si>
  <si>
    <t>20-24</t>
  </si>
  <si>
    <t>25-29</t>
  </si>
  <si>
    <t>30-34</t>
  </si>
  <si>
    <t>35-39</t>
  </si>
  <si>
    <t>40-44</t>
  </si>
  <si>
    <t>45-49</t>
  </si>
  <si>
    <t>TFR   Total fertility rate</t>
  </si>
  <si>
    <t>ASFR  Age-specific fertility rate</t>
  </si>
  <si>
    <t>Source:</t>
  </si>
  <si>
    <t>[FILE NAME]  [DISK NAME]  [DATE]  [INITIALS]</t>
  </si>
  <si>
    <t>U.S. BUREAU OF THE CENSUS      INTERNATIONAL PROGRAMS CENTER</t>
  </si>
  <si>
    <t>POPULATION ANALYSIS SPREADSHEETS (PAS)</t>
  </si>
  <si>
    <t>DOCUMENTATION:   ASFRPATT</t>
  </si>
  <si>
    <t>**** D E S C R I P T I O N ****</t>
  </si>
  <si>
    <t>Estimation of age-specific fertility rates (ASFR's) corresponding to a</t>
  </si>
  <si>
    <t>desired total fertility rate, based on empirical patterns of</t>
  </si>
  <si>
    <t>age-specific fertility rates.  Graphs allow the user to compare the</t>
  </si>
  <si>
    <t>ASFR's and pattern to reported data.</t>
  </si>
  <si>
    <t>PRESS PgDn FOR FURTHER INSTRUCTIONS</t>
  </si>
  <si>
    <t>**** I N P U T ****</t>
  </si>
  <si>
    <t>CELL</t>
  </si>
  <si>
    <t>ITEM</t>
  </si>
  <si>
    <t>A1</t>
  </si>
  <si>
    <t>Table number.  Type both "Table" and the number.</t>
  </si>
  <si>
    <t>A2</t>
  </si>
  <si>
    <t xml:space="preserve">Country name and year (e.g. Burundi:  1975).  </t>
  </si>
  <si>
    <t xml:space="preserve"> Type over "COUNTRY:  YEAR".</t>
  </si>
  <si>
    <t>B9</t>
  </si>
  <si>
    <t>Year of reported ASFR's.</t>
  </si>
  <si>
    <t>B15-B21</t>
  </si>
  <si>
    <t>Reported ASFR's.</t>
  </si>
  <si>
    <t>D9</t>
  </si>
  <si>
    <t>Year of desired total fertility rate (TFR).</t>
  </si>
  <si>
    <t>D11</t>
  </si>
  <si>
    <t>Desired value of the total fertility rate.</t>
  </si>
  <si>
    <t>A26-G32</t>
  </si>
  <si>
    <t>Sources of the input data.</t>
  </si>
  <si>
    <t>A33</t>
  </si>
  <si>
    <t xml:space="preserve">Filename, disk name, date, and initials.  Type all of these </t>
  </si>
  <si>
    <t xml:space="preserve"> into the same cell.</t>
  </si>
  <si>
    <t>**** R E S U L T S ****</t>
  </si>
  <si>
    <t xml:space="preserve"> </t>
  </si>
  <si>
    <t>A1-G34</t>
  </si>
  <si>
    <t>Model age-specific fertility rates corresponding to</t>
  </si>
  <si>
    <t xml:space="preserve"> a desired total fertility rate.</t>
  </si>
  <si>
    <t>**** G R A P H S ****</t>
  </si>
  <si>
    <t>NAME</t>
  </si>
  <si>
    <t>GRAPH1</t>
  </si>
  <si>
    <t>Reported and desired ASFR's.</t>
  </si>
  <si>
    <t>GRAPH2</t>
  </si>
  <si>
    <t>Reported and desired ASFR patterns.</t>
  </si>
  <si>
    <t>PRESS PgDn FOR HELP SCREEN</t>
  </si>
  <si>
    <t>DATA USED FOR CALCULATION AND ESTIMATION PURPOSES</t>
  </si>
  <si>
    <t>EMPIRICAL AGE-SPECIFIC FERTILITY RATES</t>
  </si>
  <si>
    <t>---------------------------------------------------------------------------------</t>
  </si>
  <si>
    <t xml:space="preserve">     TFR</t>
  </si>
  <si>
    <t xml:space="preserve">   15-19</t>
  </si>
  <si>
    <t xml:space="preserve">  20-24</t>
  </si>
  <si>
    <t xml:space="preserve">   25-29</t>
  </si>
  <si>
    <t xml:space="preserve">   30-34</t>
  </si>
  <si>
    <t xml:space="preserve">   35-39</t>
  </si>
  <si>
    <t xml:space="preserve">   40-44</t>
  </si>
  <si>
    <t xml:space="preserve">   45-49</t>
  </si>
  <si>
    <t>TFR LOW</t>
  </si>
  <si>
    <t>TFR HIGH</t>
  </si>
  <si>
    <t>INT FACT. HI</t>
  </si>
  <si>
    <t>INT. FACT. LOW</t>
  </si>
  <si>
    <t>ASFR PATTERNS</t>
  </si>
  <si>
    <t>AGE</t>
  </si>
  <si>
    <t>TOTAL</t>
  </si>
  <si>
    <t>SUM OF ASFRS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</si>
</sst>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_)"/>
    <numFmt numFmtId="166" formatCode="0.00_)"/>
    <numFmt numFmtId="167" formatCode="0.000_)"/>
  </numFmts>
  <fonts count="7">
    <font>
      <sz val="10"/>
      <name val="Courier"/>
      <family val="0"/>
    </font>
    <font>
      <b/>
      <sz val="10"/>
      <name val="Courier New"/>
      <family val="0"/>
    </font>
    <font>
      <i/>
      <sz val="10"/>
      <name val="Courier New"/>
      <family val="0"/>
    </font>
    <font>
      <b/>
      <i/>
      <sz val="10"/>
      <name val="Courier New"/>
      <family val="0"/>
    </font>
    <font>
      <sz val="10"/>
      <name val="Courier New"/>
      <family val="0"/>
    </font>
    <font>
      <sz val="10"/>
      <color indexed="12"/>
      <name val="Courier New"/>
      <family val="3"/>
    </font>
    <font>
      <sz val="14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">
    <xf numFmtId="164" fontId="0" fillId="0" borderId="0" xfId="0" applyAlignment="1">
      <alignment/>
    </xf>
    <xf numFmtId="164" fontId="5" fillId="0" borderId="0" xfId="0" applyFont="1" applyAlignment="1" applyProtection="1">
      <alignment horizontal="left"/>
      <protection locked="0"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fill"/>
      <protection/>
    </xf>
    <xf numFmtId="164" fontId="4" fillId="0" borderId="0" xfId="0" applyFont="1" applyAlignment="1" applyProtection="1">
      <alignment horizontal="right"/>
      <protection/>
    </xf>
    <xf numFmtId="164" fontId="5" fillId="0" borderId="0" xfId="0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 locked="0"/>
    </xf>
    <xf numFmtId="166" fontId="4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ASFRPATT!$A$2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title>
    <c:plotArea>
      <c:layout>
        <c:manualLayout>
          <c:xMode val="edge"/>
          <c:yMode val="edge"/>
          <c:x val="0.039"/>
          <c:y val="0.19475"/>
          <c:w val="0.94975"/>
          <c:h val="0.68475"/>
        </c:manualLayout>
      </c:layout>
      <c:lineChart>
        <c:grouping val="standard"/>
        <c:varyColors val="0"/>
        <c:ser>
          <c:idx val="0"/>
          <c:order val="0"/>
          <c:tx>
            <c:strRef>
              <c:f>ASFRPATT!$B$9</c:f>
              <c:strCache>
                <c:ptCount val="1"/>
                <c:pt idx="0">
                  <c:v>1970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ASFRPATT!$A$150:$A$156</c:f>
              <c:strCache>
                <c:ptCount val="7"/>
                <c:pt idx="0">
                  <c:v>   15-19</c:v>
                </c:pt>
                <c:pt idx="1">
                  <c:v>  20-24</c:v>
                </c:pt>
                <c:pt idx="2">
                  <c:v>   25-29</c:v>
                </c:pt>
                <c:pt idx="3">
                  <c:v>   30-34</c:v>
                </c:pt>
                <c:pt idx="4">
                  <c:v>   35-39</c:v>
                </c:pt>
                <c:pt idx="5">
                  <c:v>   40-44</c:v>
                </c:pt>
                <c:pt idx="6">
                  <c:v>   45-49</c:v>
                </c:pt>
              </c:strCache>
            </c:strRef>
          </c:cat>
          <c:val>
            <c:numRef>
              <c:f>ASFRPATT!$B$150:$B$156</c:f>
              <c:numCache>
                <c:ptCount val="7"/>
                <c:pt idx="0">
                  <c:v>0.10714285714285712</c:v>
                </c:pt>
                <c:pt idx="1">
                  <c:v>0.17857142857142858</c:v>
                </c:pt>
                <c:pt idx="2">
                  <c:v>0.26785714285714285</c:v>
                </c:pt>
                <c:pt idx="3">
                  <c:v>0.17857142857142858</c:v>
                </c:pt>
                <c:pt idx="4">
                  <c:v>0.13392857142857142</c:v>
                </c:pt>
                <c:pt idx="5">
                  <c:v>0.08928571428571429</c:v>
                </c:pt>
                <c:pt idx="6">
                  <c:v>0.044642857142857144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ASFRPATT!$D$9</c:f>
              <c:strCache>
                <c:ptCount val="1"/>
                <c:pt idx="0">
                  <c:v>2050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ASFRPATT!$A$150:$A$156</c:f>
              <c:strCache>
                <c:ptCount val="7"/>
                <c:pt idx="0">
                  <c:v>   15-19</c:v>
                </c:pt>
                <c:pt idx="1">
                  <c:v>  20-24</c:v>
                </c:pt>
                <c:pt idx="2">
                  <c:v>   25-29</c:v>
                </c:pt>
                <c:pt idx="3">
                  <c:v>   30-34</c:v>
                </c:pt>
                <c:pt idx="4">
                  <c:v>   35-39</c:v>
                </c:pt>
                <c:pt idx="5">
                  <c:v>   40-44</c:v>
                </c:pt>
                <c:pt idx="6">
                  <c:v>   45-49</c:v>
                </c:pt>
              </c:strCache>
            </c:strRef>
          </c:cat>
          <c:val>
            <c:numRef>
              <c:f>ASFRPATT!$C$150:$C$156</c:f>
              <c:numCache>
                <c:ptCount val="7"/>
                <c:pt idx="0">
                  <c:v>0.0840908461382196</c:v>
                </c:pt>
                <c:pt idx="1">
                  <c:v>0.28547720045206343</c:v>
                </c:pt>
                <c:pt idx="2">
                  <c:v>0.3551795130048953</c:v>
                </c:pt>
                <c:pt idx="3">
                  <c:v>0.18715167909076744</c:v>
                </c:pt>
                <c:pt idx="4">
                  <c:v>0.0674982279426691</c:v>
                </c:pt>
                <c:pt idx="5">
                  <c:v>0.01812292073620247</c:v>
                </c:pt>
                <c:pt idx="6">
                  <c:v>0.002479612635182821</c:v>
                </c:pt>
              </c:numCache>
            </c:numRef>
          </c:val>
          <c:smooth val="0"/>
        </c:ser>
        <c:marker val="1"/>
        <c:axId val="31906476"/>
        <c:axId val="18722829"/>
      </c:lineChart>
      <c:catAx>
        <c:axId val="3190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18722829"/>
        <c:crosses val="autoZero"/>
        <c:auto val="0"/>
        <c:lblOffset val="100"/>
        <c:noMultiLvlLbl val="0"/>
      </c:catAx>
      <c:valAx>
        <c:axId val="18722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ASFR pattern (sum=1.0)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0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ASFRPATT!$A$2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title>
    <c:plotArea>
      <c:layout>
        <c:manualLayout>
          <c:xMode val="edge"/>
          <c:yMode val="edge"/>
          <c:x val="0.068"/>
          <c:y val="0.193"/>
          <c:w val="0.92075"/>
          <c:h val="0.66825"/>
        </c:manualLayout>
      </c:layout>
      <c:lineChart>
        <c:grouping val="standard"/>
        <c:varyColors val="0"/>
        <c:ser>
          <c:idx val="0"/>
          <c:order val="0"/>
          <c:tx>
            <c:strRef>
              <c:f>ASFRPATT!$B$9</c:f>
              <c:strCache>
                <c:ptCount val="1"/>
                <c:pt idx="0">
                  <c:v>1970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ASFRPATT!$A$15:$A$21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ASFRPATT!$B$15:$B$21</c:f>
              <c:numCache>
                <c:ptCount val="7"/>
                <c:pt idx="0">
                  <c:v>0.12</c:v>
                </c:pt>
                <c:pt idx="1">
                  <c:v>0.2</c:v>
                </c:pt>
                <c:pt idx="2">
                  <c:v>0.3</c:v>
                </c:pt>
                <c:pt idx="3">
                  <c:v>0.2</c:v>
                </c:pt>
                <c:pt idx="4">
                  <c:v>0.15</c:v>
                </c:pt>
                <c:pt idx="5">
                  <c:v>0.1</c:v>
                </c:pt>
                <c:pt idx="6">
                  <c:v>0.05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ASFRPATT!$D$9</c:f>
              <c:strCache>
                <c:ptCount val="1"/>
                <c:pt idx="0">
                  <c:v>2050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ASFRPATT!$A$15:$A$21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ASFRPATT!$D$15:$D$21</c:f>
              <c:numCache>
                <c:ptCount val="7"/>
                <c:pt idx="0">
                  <c:v>0.03498179199349938</c:v>
                </c:pt>
                <c:pt idx="1">
                  <c:v>0.11875851538805848</c:v>
                </c:pt>
                <c:pt idx="2">
                  <c:v>0.1477546774100366</c:v>
                </c:pt>
                <c:pt idx="3">
                  <c:v>0.07785509850175933</c:v>
                </c:pt>
                <c:pt idx="4">
                  <c:v>0.028079262824150367</c:v>
                </c:pt>
                <c:pt idx="5">
                  <c:v>0.0075391350262602325</c:v>
                </c:pt>
                <c:pt idx="6">
                  <c:v>0.0010315188562360544</c:v>
                </c:pt>
              </c:numCache>
            </c:numRef>
          </c:val>
          <c:smooth val="0"/>
        </c:ser>
        <c:marker val="1"/>
        <c:axId val="34287734"/>
        <c:axId val="40154151"/>
      </c:lineChart>
      <c:catAx>
        <c:axId val="342877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0154151"/>
        <c:crosses val="autoZero"/>
        <c:auto val="0"/>
        <c:lblOffset val="100"/>
        <c:noMultiLvlLbl val="0"/>
      </c:catAx>
      <c:valAx>
        <c:axId val="40154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87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0.19425</cdr:x>
      <cdr:y>0.08925</cdr:y>
    </cdr:from>
    <cdr:to>
      <cdr:x>0.63025</cdr:x>
      <cdr:y>0.14</cdr:y>
    </cdr:to>
    <cdr:sp>
      <cdr:nvSpPr>
        <cdr:cNvPr id="1" name="Text 1"/>
        <cdr:cNvSpPr txBox="1">
          <a:spLocks noChangeArrowheads="1"/>
        </cdr:cNvSpPr>
      </cdr:nvSpPr>
      <cdr:spPr>
        <a:xfrm>
          <a:off x="1819275" y="457200"/>
          <a:ext cx="40862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2. Reported and Desired ASFR Patterns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172075"/>
    <xdr:graphicFrame>
      <xdr:nvGraphicFramePr>
        <xdr:cNvPr id="1" name="Shape 1025"/>
        <xdr:cNvGraphicFramePr/>
      </xdr:nvGraphicFramePr>
      <xdr:xfrm>
        <a:off x="0" y="0"/>
        <a:ext cx="9382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0.25025</cdr:x>
      <cdr:y>0.08825</cdr:y>
    </cdr:from>
    <cdr:to>
      <cdr:x>0.605</cdr:x>
      <cdr:y>0.139</cdr:y>
    </cdr:to>
    <cdr:sp>
      <cdr:nvSpPr>
        <cdr:cNvPr id="1" name="Text 1"/>
        <cdr:cNvSpPr txBox="1">
          <a:spLocks noChangeArrowheads="1"/>
        </cdr:cNvSpPr>
      </cdr:nvSpPr>
      <cdr:spPr>
        <a:xfrm>
          <a:off x="2343150" y="447675"/>
          <a:ext cx="33242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1. Reported and Desired ASFR's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172075"/>
    <xdr:graphicFrame>
      <xdr:nvGraphicFramePr>
        <xdr:cNvPr id="1" name="Shape 1025"/>
        <xdr:cNvGraphicFramePr/>
      </xdr:nvGraphicFramePr>
      <xdr:xfrm>
        <a:off x="0" y="0"/>
        <a:ext cx="9382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59"/>
  <sheetViews>
    <sheetView showGridLines="0" tabSelected="1" workbookViewId="0" topLeftCell="A41">
      <selection activeCell="A41" sqref="A41"/>
    </sheetView>
  </sheetViews>
  <sheetFormatPr defaultColWidth="10.875" defaultRowHeight="12.75"/>
  <cols>
    <col min="1" max="2" width="12.625" style="2" customWidth="1"/>
    <col min="3" max="4" width="10.625" style="2" customWidth="1"/>
    <col min="5" max="6" width="10.875" style="2" customWidth="1"/>
    <col min="7" max="8" width="10.625" style="2" customWidth="1"/>
    <col min="9" max="16384" width="10.875" style="2" customWidth="1"/>
  </cols>
  <sheetData>
    <row r="1" ht="13.5">
      <c r="A1" s="1" t="s">
        <v>0</v>
      </c>
    </row>
    <row r="2" ht="13.5">
      <c r="A2" s="1" t="s">
        <v>1</v>
      </c>
    </row>
    <row r="3" ht="13.5">
      <c r="A3" s="3" t="s">
        <v>2</v>
      </c>
    </row>
    <row r="4" ht="13.5">
      <c r="A4" s="3" t="s">
        <v>3</v>
      </c>
    </row>
    <row r="5" spans="1:8" ht="13.5">
      <c r="A5" s="4" t="s">
        <v>4</v>
      </c>
      <c r="B5" s="4" t="s">
        <v>4</v>
      </c>
      <c r="C5" s="3" t="s">
        <v>5</v>
      </c>
      <c r="D5" s="4" t="s">
        <v>4</v>
      </c>
      <c r="H5" s="4" t="s">
        <v>6</v>
      </c>
    </row>
    <row r="6" spans="1:3" ht="13.5">
      <c r="A6" s="3" t="s">
        <v>7</v>
      </c>
      <c r="C6" s="3" t="s">
        <v>8</v>
      </c>
    </row>
    <row r="7" spans="1:4" ht="13.5">
      <c r="A7" s="3" t="s">
        <v>9</v>
      </c>
      <c r="B7" s="5" t="s">
        <v>10</v>
      </c>
      <c r="C7" s="3" t="s">
        <v>8</v>
      </c>
      <c r="D7" s="5" t="s">
        <v>11</v>
      </c>
    </row>
    <row r="8" spans="1:4" ht="13.5">
      <c r="A8" s="4" t="s">
        <v>4</v>
      </c>
      <c r="B8" s="4" t="s">
        <v>4</v>
      </c>
      <c r="C8" s="3" t="s">
        <v>5</v>
      </c>
      <c r="D8" s="4" t="s">
        <v>4</v>
      </c>
    </row>
    <row r="9" spans="1:4" ht="13.5">
      <c r="A9" s="3" t="s">
        <v>12</v>
      </c>
      <c r="B9" s="6">
        <v>1970</v>
      </c>
      <c r="C9" s="3" t="s">
        <v>8</v>
      </c>
      <c r="D9" s="6">
        <v>2050</v>
      </c>
    </row>
    <row r="10" ht="13.5">
      <c r="C10" s="3" t="s">
        <v>8</v>
      </c>
    </row>
    <row r="11" spans="1:4" ht="13.5">
      <c r="A11" s="3" t="s">
        <v>13</v>
      </c>
      <c r="B11" s="7">
        <f>5*SUM(B15:B21)</f>
        <v>5.6000000000000005</v>
      </c>
      <c r="C11" s="3" t="s">
        <v>8</v>
      </c>
      <c r="D11" s="8">
        <v>2.08</v>
      </c>
    </row>
    <row r="12" spans="3:8" ht="13.5">
      <c r="C12" s="3" t="s">
        <v>8</v>
      </c>
      <c r="H12" s="4" t="s">
        <v>6</v>
      </c>
    </row>
    <row r="13" spans="1:3" ht="13.5">
      <c r="A13" s="3" t="s">
        <v>14</v>
      </c>
      <c r="C13" s="3" t="s">
        <v>8</v>
      </c>
    </row>
    <row r="14" spans="3:8" ht="13.5">
      <c r="C14" s="3" t="s">
        <v>8</v>
      </c>
      <c r="H14" s="4" t="s">
        <v>6</v>
      </c>
    </row>
    <row r="15" spans="1:4" ht="13.5">
      <c r="A15" s="3" t="s">
        <v>15</v>
      </c>
      <c r="B15" s="8">
        <v>0.12</v>
      </c>
      <c r="C15" s="3" t="s">
        <v>8</v>
      </c>
      <c r="D15" s="7">
        <f>$C$141*HLOOKUP($C$138,$B$128:$I$135,2)+$C$140*HLOOKUP($C$139,$B$128:$I$135,2)</f>
        <v>0.034981791993499385</v>
      </c>
    </row>
    <row r="16" spans="1:4" ht="13.5">
      <c r="A16" s="3" t="s">
        <v>16</v>
      </c>
      <c r="B16" s="8">
        <v>0.2</v>
      </c>
      <c r="C16" s="3" t="s">
        <v>8</v>
      </c>
      <c r="D16" s="7">
        <f>$C$141*HLOOKUP($C$138,$B$128:$I$135,3)+$C$140*HLOOKUP($C$139,$B$128:$I$135,3)</f>
        <v>0.11875851538805848</v>
      </c>
    </row>
    <row r="17" spans="1:4" ht="13.5">
      <c r="A17" s="3" t="s">
        <v>17</v>
      </c>
      <c r="B17" s="8">
        <v>0.3</v>
      </c>
      <c r="C17" s="3" t="s">
        <v>8</v>
      </c>
      <c r="D17" s="7">
        <f>$C$141*HLOOKUP($C$138,$B$128:$I$135,4)+$C$140*HLOOKUP($C$139,$B$128:$I$135,4)</f>
        <v>0.1477546774100366</v>
      </c>
    </row>
    <row r="18" spans="1:4" ht="13.5">
      <c r="A18" s="3" t="s">
        <v>18</v>
      </c>
      <c r="B18" s="8">
        <v>0.2</v>
      </c>
      <c r="C18" s="3" t="s">
        <v>8</v>
      </c>
      <c r="D18" s="7">
        <f>$C$141*HLOOKUP($C$138,$B$128:$I$135,5)+$C$140*HLOOKUP($C$139,$B$128:$I$135,5)</f>
        <v>0.07785509850175933</v>
      </c>
    </row>
    <row r="19" spans="1:4" ht="13.5">
      <c r="A19" s="3" t="s">
        <v>19</v>
      </c>
      <c r="B19" s="8">
        <v>0.15</v>
      </c>
      <c r="C19" s="3" t="s">
        <v>8</v>
      </c>
      <c r="D19" s="7">
        <f>$C$141*HLOOKUP($C$138,$B$128:$I$135,6)+$C$140*HLOOKUP($C$139,$B$128:$I$135,6)</f>
        <v>0.02807926282415037</v>
      </c>
    </row>
    <row r="20" spans="1:4" ht="13.5">
      <c r="A20" s="3" t="s">
        <v>20</v>
      </c>
      <c r="B20" s="8">
        <v>0.1</v>
      </c>
      <c r="C20" s="3" t="s">
        <v>8</v>
      </c>
      <c r="D20" s="7">
        <f>$C$141*HLOOKUP($C$138,$B$128:$I$135,7)+$C$140*HLOOKUP($C$139,$B$128:$I$135,7)</f>
        <v>0.007539135026260234</v>
      </c>
    </row>
    <row r="21" spans="1:4" ht="13.5">
      <c r="A21" s="3" t="s">
        <v>21</v>
      </c>
      <c r="B21" s="8">
        <v>0.05</v>
      </c>
      <c r="C21" s="3" t="s">
        <v>8</v>
      </c>
      <c r="D21" s="7">
        <f>$C$141*HLOOKUP($C$138,$B$128:$I$135,8)+$C$140*HLOOKUP($C$139,$B$128:$I$135,8)</f>
        <v>0.0010315188562360544</v>
      </c>
    </row>
    <row r="22" spans="1:8" ht="13.5">
      <c r="A22" s="4" t="s">
        <v>4</v>
      </c>
      <c r="B22" s="4" t="s">
        <v>4</v>
      </c>
      <c r="C22" s="4" t="s">
        <v>4</v>
      </c>
      <c r="D22" s="4" t="s">
        <v>4</v>
      </c>
      <c r="H22" s="4" t="s">
        <v>6</v>
      </c>
    </row>
    <row r="23" ht="13.5">
      <c r="A23" s="3" t="s">
        <v>22</v>
      </c>
    </row>
    <row r="24" ht="13.5">
      <c r="A24" s="3" t="s">
        <v>23</v>
      </c>
    </row>
    <row r="26" spans="1:7" ht="13.5">
      <c r="A26" s="1" t="s">
        <v>24</v>
      </c>
      <c r="B26" s="6"/>
      <c r="C26" s="6"/>
      <c r="D26" s="6"/>
      <c r="E26" s="6"/>
      <c r="F26" s="6"/>
      <c r="G26" s="6"/>
    </row>
    <row r="27" spans="1:7" ht="13.5">
      <c r="A27" s="6"/>
      <c r="B27" s="6"/>
      <c r="C27" s="6"/>
      <c r="D27" s="6"/>
      <c r="E27" s="6"/>
      <c r="F27" s="6"/>
      <c r="G27" s="6"/>
    </row>
    <row r="28" spans="1:7" ht="13.5">
      <c r="A28" s="6"/>
      <c r="B28" s="6"/>
      <c r="C28" s="6"/>
      <c r="D28" s="6"/>
      <c r="E28" s="6"/>
      <c r="F28" s="6"/>
      <c r="G28" s="6"/>
    </row>
    <row r="29" spans="1:7" ht="13.5">
      <c r="A29" s="6"/>
      <c r="B29" s="6"/>
      <c r="C29" s="6"/>
      <c r="D29" s="6"/>
      <c r="E29" s="6"/>
      <c r="F29" s="6"/>
      <c r="G29" s="6"/>
    </row>
    <row r="30" spans="1:7" ht="13.5">
      <c r="A30" s="6"/>
      <c r="B30" s="6"/>
      <c r="C30" s="6"/>
      <c r="D30" s="6"/>
      <c r="E30" s="6"/>
      <c r="F30" s="6"/>
      <c r="G30" s="6"/>
    </row>
    <row r="31" spans="1:7" ht="13.5">
      <c r="A31" s="6"/>
      <c r="B31" s="6"/>
      <c r="C31" s="6"/>
      <c r="D31" s="6"/>
      <c r="E31" s="6"/>
      <c r="F31" s="6"/>
      <c r="G31" s="6"/>
    </row>
    <row r="32" spans="1:7" ht="13.5">
      <c r="A32" s="6"/>
      <c r="B32" s="6"/>
      <c r="C32" s="6"/>
      <c r="D32" s="6"/>
      <c r="E32" s="6"/>
      <c r="F32" s="6"/>
      <c r="G32" s="6"/>
    </row>
    <row r="33" spans="1:7" ht="13.5">
      <c r="A33" s="1" t="s">
        <v>25</v>
      </c>
      <c r="B33" s="6"/>
      <c r="C33" s="6"/>
      <c r="D33" s="6"/>
      <c r="E33" s="6"/>
      <c r="F33" s="6"/>
      <c r="G33" s="6"/>
    </row>
    <row r="34" ht="13.5">
      <c r="A34" s="3"/>
    </row>
    <row r="41" spans="1:4" ht="13.5">
      <c r="A41" s="9" t="s">
        <v>26</v>
      </c>
      <c r="D41" s="3"/>
    </row>
    <row r="42" ht="13.5">
      <c r="B42" s="3" t="s">
        <v>27</v>
      </c>
    </row>
    <row r="44" ht="13.5">
      <c r="A44" s="3" t="s">
        <v>28</v>
      </c>
    </row>
    <row r="46" ht="13.5">
      <c r="A46" s="3" t="s">
        <v>29</v>
      </c>
    </row>
    <row r="48" ht="13.5">
      <c r="A48" s="3" t="s">
        <v>30</v>
      </c>
    </row>
    <row r="49" ht="13.5">
      <c r="A49" s="3" t="s">
        <v>31</v>
      </c>
    </row>
    <row r="50" ht="13.5">
      <c r="A50" s="3" t="s">
        <v>32</v>
      </c>
    </row>
    <row r="51" ht="13.5">
      <c r="A51" s="3" t="s">
        <v>33</v>
      </c>
    </row>
    <row r="53" ht="13.5">
      <c r="A53" s="3" t="s">
        <v>34</v>
      </c>
    </row>
    <row r="61" ht="13.5">
      <c r="A61" s="9" t="s">
        <v>35</v>
      </c>
    </row>
    <row r="63" spans="1:2" ht="13.5">
      <c r="A63" s="3" t="s">
        <v>36</v>
      </c>
      <c r="B63" s="3" t="s">
        <v>37</v>
      </c>
    </row>
    <row r="64" spans="1:7" ht="13.5">
      <c r="A64" s="4" t="s">
        <v>4</v>
      </c>
      <c r="B64" s="4" t="s">
        <v>4</v>
      </c>
      <c r="C64" s="4" t="s">
        <v>4</v>
      </c>
      <c r="D64" s="4" t="s">
        <v>4</v>
      </c>
      <c r="E64" s="4" t="s">
        <v>4</v>
      </c>
      <c r="F64" s="4" t="s">
        <v>4</v>
      </c>
      <c r="G64" s="4" t="s">
        <v>4</v>
      </c>
    </row>
    <row r="65" spans="1:2" ht="13.5">
      <c r="A65" s="3" t="s">
        <v>38</v>
      </c>
      <c r="B65" s="9" t="s">
        <v>39</v>
      </c>
    </row>
    <row r="66" spans="1:2" ht="13.5">
      <c r="A66" s="3" t="s">
        <v>40</v>
      </c>
      <c r="B66" s="9" t="s">
        <v>41</v>
      </c>
    </row>
    <row r="67" ht="13.5">
      <c r="B67" s="5" t="s">
        <v>42</v>
      </c>
    </row>
    <row r="68" spans="1:2" ht="13.5">
      <c r="A68" s="3" t="s">
        <v>43</v>
      </c>
      <c r="B68" s="3" t="s">
        <v>44</v>
      </c>
    </row>
    <row r="69" spans="1:2" ht="13.5">
      <c r="A69" s="3" t="s">
        <v>45</v>
      </c>
      <c r="B69" s="3" t="s">
        <v>46</v>
      </c>
    </row>
    <row r="70" spans="1:2" ht="13.5">
      <c r="A70" s="3" t="s">
        <v>47</v>
      </c>
      <c r="B70" s="3" t="s">
        <v>48</v>
      </c>
    </row>
    <row r="71" spans="1:2" ht="13.5">
      <c r="A71" s="3" t="s">
        <v>49</v>
      </c>
      <c r="B71" s="3" t="s">
        <v>50</v>
      </c>
    </row>
    <row r="72" spans="1:2" ht="13.5">
      <c r="A72" s="3" t="s">
        <v>51</v>
      </c>
      <c r="B72" s="3" t="s">
        <v>52</v>
      </c>
    </row>
    <row r="73" spans="1:2" ht="13.5">
      <c r="A73" s="3" t="s">
        <v>53</v>
      </c>
      <c r="B73" s="9" t="s">
        <v>54</v>
      </c>
    </row>
    <row r="74" ht="13.5">
      <c r="B74" s="3" t="s">
        <v>55</v>
      </c>
    </row>
    <row r="76" ht="13.5">
      <c r="A76" s="3" t="s">
        <v>34</v>
      </c>
    </row>
    <row r="81" ht="13.5">
      <c r="A81" s="3" t="s">
        <v>56</v>
      </c>
    </row>
    <row r="82" ht="13.5">
      <c r="A82" s="3" t="s">
        <v>57</v>
      </c>
    </row>
    <row r="83" spans="1:2" ht="13.5">
      <c r="A83" s="3" t="s">
        <v>36</v>
      </c>
      <c r="B83" s="3" t="s">
        <v>37</v>
      </c>
    </row>
    <row r="84" spans="1:7" ht="13.5">
      <c r="A84" s="4" t="s">
        <v>4</v>
      </c>
      <c r="B84" s="4" t="s">
        <v>4</v>
      </c>
      <c r="C84" s="4" t="s">
        <v>4</v>
      </c>
      <c r="D84" s="4" t="s">
        <v>4</v>
      </c>
      <c r="E84" s="4" t="s">
        <v>4</v>
      </c>
      <c r="F84" s="4" t="s">
        <v>4</v>
      </c>
      <c r="G84" s="4" t="s">
        <v>4</v>
      </c>
    </row>
    <row r="85" spans="1:2" ht="13.5">
      <c r="A85" s="3" t="s">
        <v>58</v>
      </c>
      <c r="B85" s="3" t="s">
        <v>59</v>
      </c>
    </row>
    <row r="86" ht="13.5">
      <c r="B86" s="3" t="s">
        <v>60</v>
      </c>
    </row>
    <row r="90" ht="13.5">
      <c r="A90" s="3" t="s">
        <v>61</v>
      </c>
    </row>
    <row r="92" spans="1:2" ht="13.5">
      <c r="A92" s="3" t="s">
        <v>62</v>
      </c>
      <c r="B92" s="3" t="s">
        <v>37</v>
      </c>
    </row>
    <row r="93" spans="1:7" ht="13.5">
      <c r="A93" s="4" t="s">
        <v>4</v>
      </c>
      <c r="B93" s="4" t="s">
        <v>4</v>
      </c>
      <c r="C93" s="4" t="s">
        <v>4</v>
      </c>
      <c r="D93" s="4" t="s">
        <v>4</v>
      </c>
      <c r="E93" s="4" t="s">
        <v>4</v>
      </c>
      <c r="F93" s="4" t="s">
        <v>4</v>
      </c>
      <c r="G93" s="4" t="s">
        <v>4</v>
      </c>
    </row>
    <row r="94" spans="1:2" ht="13.5">
      <c r="A94" s="3" t="s">
        <v>63</v>
      </c>
      <c r="B94" s="3" t="s">
        <v>64</v>
      </c>
    </row>
    <row r="95" spans="1:2" ht="13.5">
      <c r="A95" s="3" t="s">
        <v>65</v>
      </c>
      <c r="B95" s="3" t="s">
        <v>66</v>
      </c>
    </row>
    <row r="97" ht="13.5">
      <c r="A97" s="9" t="s">
        <v>67</v>
      </c>
    </row>
    <row r="101" ht="13.5">
      <c r="A101" s="3"/>
    </row>
    <row r="102" ht="13.5">
      <c r="A102" s="3"/>
    </row>
    <row r="103" ht="13.5">
      <c r="A103" s="3"/>
    </row>
    <row r="104" ht="13.5">
      <c r="A104" s="3"/>
    </row>
    <row r="105" ht="13.5">
      <c r="A105" s="3"/>
    </row>
    <row r="106" ht="13.5">
      <c r="A106" s="3"/>
    </row>
    <row r="107" ht="13.5">
      <c r="A107" s="3"/>
    </row>
    <row r="108" ht="13.5">
      <c r="A108" s="3"/>
    </row>
    <row r="109" ht="13.5">
      <c r="A109" s="3"/>
    </row>
    <row r="110" ht="13.5">
      <c r="A110" s="3"/>
    </row>
    <row r="111" ht="13.5">
      <c r="A111" s="3"/>
    </row>
    <row r="112" ht="13.5">
      <c r="A112" s="3"/>
    </row>
    <row r="113" ht="13.5">
      <c r="A113" s="3"/>
    </row>
    <row r="114" ht="13.5">
      <c r="A114" s="3"/>
    </row>
    <row r="115" ht="13.5">
      <c r="A115" s="3"/>
    </row>
    <row r="116" ht="13.5">
      <c r="A116" s="3"/>
    </row>
    <row r="117" ht="13.5">
      <c r="A117" s="3"/>
    </row>
    <row r="118" ht="13.5">
      <c r="A118" s="3"/>
    </row>
    <row r="119" ht="13.5">
      <c r="A119" s="3"/>
    </row>
    <row r="120" ht="13.5">
      <c r="A120" s="3"/>
    </row>
    <row r="126" spans="1:6" ht="13.5">
      <c r="A126" s="3" t="s">
        <v>68</v>
      </c>
      <c r="F126" s="3" t="s">
        <v>69</v>
      </c>
    </row>
    <row r="127" ht="13.5">
      <c r="A127" s="3" t="s">
        <v>70</v>
      </c>
    </row>
    <row r="128" spans="1:9" ht="13.5">
      <c r="A128" s="5" t="s">
        <v>71</v>
      </c>
      <c r="B128" s="10">
        <v>1</v>
      </c>
      <c r="C128" s="10">
        <v>2</v>
      </c>
      <c r="D128" s="10">
        <v>3</v>
      </c>
      <c r="E128" s="10">
        <v>4</v>
      </c>
      <c r="F128" s="10">
        <v>5</v>
      </c>
      <c r="G128" s="10">
        <v>6</v>
      </c>
      <c r="H128" s="10">
        <v>7</v>
      </c>
      <c r="I128" s="10">
        <v>8</v>
      </c>
    </row>
    <row r="129" spans="1:9" ht="13.5">
      <c r="A129" s="5" t="s">
        <v>72</v>
      </c>
      <c r="B129" s="11">
        <v>0.0126168224299065</v>
      </c>
      <c r="C129" s="11">
        <v>0.0339647763723295</v>
      </c>
      <c r="D129" s="11">
        <v>0.046677471636953</v>
      </c>
      <c r="E129" s="11">
        <v>0.0712158808933003</v>
      </c>
      <c r="F129" s="11">
        <v>0.0886841347538151</v>
      </c>
      <c r="G129" s="11">
        <v>0.0915302520487996</v>
      </c>
      <c r="H129" s="11">
        <v>0.140440218259473</v>
      </c>
      <c r="I129" s="11">
        <v>0.158074475458383</v>
      </c>
    </row>
    <row r="130" spans="1:9" ht="13.5">
      <c r="A130" s="5" t="s">
        <v>73</v>
      </c>
      <c r="B130" s="11">
        <v>0.0457009345794393</v>
      </c>
      <c r="C130" s="11">
        <v>0.11533014585729</v>
      </c>
      <c r="D130" s="11">
        <v>0.158184764991896</v>
      </c>
      <c r="E130" s="11">
        <v>0.206699751861042</v>
      </c>
      <c r="F130" s="11">
        <v>0.236305688215495</v>
      </c>
      <c r="G130" s="11">
        <v>0.271754433045022</v>
      </c>
      <c r="H130" s="11">
        <v>0.306181215896957</v>
      </c>
      <c r="I130" s="11">
        <v>0.353382479574906</v>
      </c>
    </row>
    <row r="131" spans="1:9" ht="13.5">
      <c r="A131" s="5" t="s">
        <v>74</v>
      </c>
      <c r="B131" s="11">
        <v>0.0957009345794393</v>
      </c>
      <c r="C131" s="11">
        <v>0.143775343460631</v>
      </c>
      <c r="D131" s="11">
        <v>0.193517017828201</v>
      </c>
      <c r="E131" s="11">
        <v>0.225310173697271</v>
      </c>
      <c r="F131" s="11">
        <v>0.247713891398672</v>
      </c>
      <c r="G131" s="11">
        <v>0.291980265466631</v>
      </c>
      <c r="H131" s="11">
        <v>0.327839012619702</v>
      </c>
      <c r="I131" s="11">
        <v>0.362119589187827</v>
      </c>
    </row>
    <row r="132" spans="1:9" ht="13.5">
      <c r="A132" s="5" t="s">
        <v>75</v>
      </c>
      <c r="B132" s="11">
        <v>0.0346728971962617</v>
      </c>
      <c r="C132" s="11">
        <v>0.0743932699872904</v>
      </c>
      <c r="D132" s="11">
        <v>0.117666126418152</v>
      </c>
      <c r="E132" s="11">
        <v>0.162034739454094</v>
      </c>
      <c r="F132" s="11">
        <v>0.209140462881142</v>
      </c>
      <c r="G132" s="11">
        <v>0.248295935429267</v>
      </c>
      <c r="H132" s="11">
        <v>0.277902489469569</v>
      </c>
      <c r="I132" s="11">
        <v>0.311276332094176</v>
      </c>
    </row>
    <row r="133" spans="1:9" ht="13.5">
      <c r="A133" s="5" t="s">
        <v>76</v>
      </c>
      <c r="B133" s="11">
        <v>0.0091588785046729</v>
      </c>
      <c r="C133" s="11">
        <v>0.0254191127519216</v>
      </c>
      <c r="D133" s="11">
        <v>0.0586709886547812</v>
      </c>
      <c r="E133" s="11">
        <v>0.0955334987593052</v>
      </c>
      <c r="F133" s="11">
        <v>0.142180565346465</v>
      </c>
      <c r="G133" s="11">
        <v>0.1881386371612</v>
      </c>
      <c r="H133" s="11">
        <v>0.207173304411431</v>
      </c>
      <c r="I133" s="11">
        <v>0.242992460042425</v>
      </c>
    </row>
    <row r="134" spans="1:9" ht="13.5">
      <c r="A134" s="5" t="s">
        <v>77</v>
      </c>
      <c r="B134" s="11">
        <v>0.00196261682242991</v>
      </c>
      <c r="C134" s="11">
        <v>0.00622163045451794</v>
      </c>
      <c r="D134" s="11">
        <v>0.0226904376012966</v>
      </c>
      <c r="E134" s="11">
        <v>0.0342431761786601</v>
      </c>
      <c r="F134" s="11">
        <v>0.062611078566677</v>
      </c>
      <c r="G134" s="11">
        <v>0.0814730714447908</v>
      </c>
      <c r="H134" s="11">
        <v>0.103162912704618</v>
      </c>
      <c r="I134" s="11">
        <v>0.130821414319619</v>
      </c>
    </row>
    <row r="135" spans="1:9" ht="13.5">
      <c r="A135" s="5" t="s">
        <v>78</v>
      </c>
      <c r="B135" s="11">
        <v>0.000186915887850467</v>
      </c>
      <c r="C135" s="11">
        <v>0.000895721116020093</v>
      </c>
      <c r="D135" s="11">
        <v>0.00259319286871961</v>
      </c>
      <c r="E135" s="11">
        <v>0.00496277915632754</v>
      </c>
      <c r="F135" s="11">
        <v>0.0133641788377334</v>
      </c>
      <c r="G135" s="11">
        <v>0.0268274054042896</v>
      </c>
      <c r="H135" s="11">
        <v>0.0373008466382492</v>
      </c>
      <c r="I135" s="11">
        <v>0.041333249322664</v>
      </c>
    </row>
    <row r="136" spans="2:9" ht="13.5">
      <c r="B136" s="12">
        <f aca="true" t="shared" si="0" ref="B136:I136">5*SUM(B129:B135)</f>
        <v>1.0000000000000004</v>
      </c>
      <c r="C136" s="12">
        <f t="shared" si="0"/>
        <v>2.0000000000000027</v>
      </c>
      <c r="D136" s="12">
        <f t="shared" si="0"/>
        <v>2.9999999999999973</v>
      </c>
      <c r="E136" s="12">
        <f t="shared" si="0"/>
        <v>4.000000000000001</v>
      </c>
      <c r="F136" s="12">
        <f t="shared" si="0"/>
        <v>4.999999999999997</v>
      </c>
      <c r="G136" s="12">
        <f t="shared" si="0"/>
        <v>6.000000000000001</v>
      </c>
      <c r="H136" s="12">
        <f t="shared" si="0"/>
        <v>6.9999999999999964</v>
      </c>
      <c r="I136" s="12">
        <f t="shared" si="0"/>
        <v>7.999999999999999</v>
      </c>
    </row>
    <row r="138" spans="1:3" ht="13.5">
      <c r="A138" s="3" t="s">
        <v>79</v>
      </c>
      <c r="C138" s="12">
        <f>HLOOKUP($D$11,B128:I135,1)</f>
        <v>2</v>
      </c>
    </row>
    <row r="139" spans="1:3" ht="13.5">
      <c r="A139" s="3" t="s">
        <v>80</v>
      </c>
      <c r="C139" s="12">
        <f>1+C138</f>
        <v>3</v>
      </c>
    </row>
    <row r="140" spans="1:9" ht="13.5">
      <c r="A140" s="3" t="s">
        <v>81</v>
      </c>
      <c r="C140" s="12">
        <f>(D11-C138)/(C139-C138)</f>
        <v>0.08000000000000007</v>
      </c>
      <c r="D140" s="9" t="s">
        <v>6</v>
      </c>
      <c r="E140" s="10"/>
      <c r="G140" s="10"/>
      <c r="H140" s="10"/>
      <c r="I140" s="10"/>
    </row>
    <row r="141" spans="1:9" ht="13.5">
      <c r="A141" s="3" t="s">
        <v>82</v>
      </c>
      <c r="C141" s="12">
        <f>1-C140</f>
        <v>0.9199999999999999</v>
      </c>
      <c r="D141" s="13" t="s">
        <v>6</v>
      </c>
      <c r="E141" s="11"/>
      <c r="G141" s="11"/>
      <c r="H141" s="11"/>
      <c r="I141" s="11"/>
    </row>
    <row r="142" spans="3:9" ht="13.5">
      <c r="C142" s="13" t="s">
        <v>6</v>
      </c>
      <c r="D142" s="13" t="s">
        <v>6</v>
      </c>
      <c r="E142" s="11"/>
      <c r="G142" s="11"/>
      <c r="H142" s="11"/>
      <c r="I142" s="11"/>
    </row>
    <row r="146" ht="13.5">
      <c r="A146" s="3" t="s">
        <v>83</v>
      </c>
    </row>
    <row r="147" spans="1:3" ht="13.5">
      <c r="A147" s="4" t="s">
        <v>4</v>
      </c>
      <c r="B147" s="4" t="s">
        <v>4</v>
      </c>
      <c r="C147" s="4" t="s">
        <v>4</v>
      </c>
    </row>
    <row r="148" spans="1:3" ht="13.5">
      <c r="A148" s="5" t="s">
        <v>84</v>
      </c>
      <c r="B148" s="12">
        <f>B9</f>
        <v>1970</v>
      </c>
      <c r="C148" s="12" t="e">
        <f>#VALUE!</f>
        <v>#VALUE!</v>
      </c>
    </row>
    <row r="149" spans="1:3" ht="13.5">
      <c r="A149" s="4" t="s">
        <v>4</v>
      </c>
      <c r="B149" s="4" t="s">
        <v>4</v>
      </c>
      <c r="C149" s="4" t="s">
        <v>4</v>
      </c>
    </row>
    <row r="150" spans="1:3" ht="13.5">
      <c r="A150" s="5" t="s">
        <v>72</v>
      </c>
      <c r="B150" s="7">
        <f aca="true" t="shared" si="1" ref="B150:B156">B15/B$158</f>
        <v>0.10714285714285712</v>
      </c>
      <c r="C150" s="7">
        <f aca="true" t="shared" si="2" ref="C150:C156">D15/C$158</f>
        <v>0.0840908461382196</v>
      </c>
    </row>
    <row r="151" spans="1:3" ht="13.5">
      <c r="A151" s="5" t="s">
        <v>73</v>
      </c>
      <c r="B151" s="7">
        <f t="shared" si="1"/>
        <v>0.17857142857142858</v>
      </c>
      <c r="C151" s="7">
        <f t="shared" si="2"/>
        <v>0.28547720045206343</v>
      </c>
    </row>
    <row r="152" spans="1:3" ht="13.5">
      <c r="A152" s="5" t="s">
        <v>74</v>
      </c>
      <c r="B152" s="7">
        <f t="shared" si="1"/>
        <v>0.26785714285714285</v>
      </c>
      <c r="C152" s="7">
        <f t="shared" si="2"/>
        <v>0.3551795130048953</v>
      </c>
    </row>
    <row r="153" spans="1:3" ht="13.5">
      <c r="A153" s="5" t="s">
        <v>75</v>
      </c>
      <c r="B153" s="7">
        <f t="shared" si="1"/>
        <v>0.17857142857142858</v>
      </c>
      <c r="C153" s="7">
        <f t="shared" si="2"/>
        <v>0.18715167909076744</v>
      </c>
    </row>
    <row r="154" spans="1:3" ht="13.5">
      <c r="A154" s="5" t="s">
        <v>76</v>
      </c>
      <c r="B154" s="7">
        <f t="shared" si="1"/>
        <v>0.13392857142857142</v>
      </c>
      <c r="C154" s="7">
        <f t="shared" si="2"/>
        <v>0.0674982279426691</v>
      </c>
    </row>
    <row r="155" spans="1:3" ht="13.5">
      <c r="A155" s="5" t="s">
        <v>77</v>
      </c>
      <c r="B155" s="7">
        <f t="shared" si="1"/>
        <v>0.08928571428571429</v>
      </c>
      <c r="C155" s="7">
        <f t="shared" si="2"/>
        <v>0.01812292073620247</v>
      </c>
    </row>
    <row r="156" spans="1:3" ht="13.5">
      <c r="A156" s="5" t="s">
        <v>78</v>
      </c>
      <c r="B156" s="7">
        <f t="shared" si="1"/>
        <v>0.044642857142857144</v>
      </c>
      <c r="C156" s="7">
        <f t="shared" si="2"/>
        <v>0.002479612635182821</v>
      </c>
    </row>
    <row r="157" spans="1:3" ht="13.5">
      <c r="A157" s="3" t="s">
        <v>85</v>
      </c>
      <c r="B157" s="7">
        <f>SUM(B150:B156)</f>
        <v>1</v>
      </c>
      <c r="C157" s="7">
        <f>SUM(C150:C156)</f>
        <v>1.0000000000000002</v>
      </c>
    </row>
    <row r="158" spans="1:3" ht="13.5">
      <c r="A158" s="3" t="s">
        <v>86</v>
      </c>
      <c r="B158" s="7">
        <f>SUM(B15:B21)</f>
        <v>1.12</v>
      </c>
      <c r="C158" s="12">
        <f>SUM(D15:D21)</f>
        <v>0.41600000000000037</v>
      </c>
    </row>
    <row r="159" spans="1:3" ht="13.5">
      <c r="A159" s="4" t="s">
        <v>4</v>
      </c>
      <c r="B159" s="4" t="s">
        <v>4</v>
      </c>
      <c r="C159" s="4" t="s">
        <v>4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&amp;R&amp;"Courier New,Regular"&amp;F</oddHeader>
    <oddFooter>&amp;L&amp;"Courier New,Regular"U.S. BUREAU OF THE CENSUS PAS: ASFRPATT.XLS VER 4.01  &amp;D  PAGE &amp;P</oddFooter>
  </headerFooter>
  <rowBreaks count="1" manualBreakCount="1">
    <brk id="3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2004-06-01T19:31:10Z</dcterms:created>
  <dcterms:modified xsi:type="dcterms:W3CDTF">2004-06-01T19:31:23Z</dcterms:modified>
  <cp:category/>
  <cp:version/>
  <cp:contentType/>
  <cp:contentStatus/>
</cp:coreProperties>
</file>