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2"/>
  </bookViews>
  <sheets>
    <sheet name="Benchmarking base year" sheetId="1" r:id="rId1"/>
    <sheet name="Quarterly benchmarking" sheetId="2" r:id="rId2"/>
    <sheet name="Chain quarter to quarter" sheetId="3" r:id="rId3"/>
  </sheets>
  <definedNames/>
  <calcPr fullCalcOnLoad="1"/>
</workbook>
</file>

<file path=xl/sharedStrings.xml><?xml version="1.0" encoding="utf-8"?>
<sst xmlns="http://schemas.openxmlformats.org/spreadsheetml/2006/main" count="134" uniqueCount="79">
  <si>
    <t>Original values</t>
  </si>
  <si>
    <t>Time period</t>
  </si>
  <si>
    <t>Index with period 1=100</t>
  </si>
  <si>
    <t>Compared 13 to 10</t>
  </si>
  <si>
    <t>Annual incremental growth factor equally distributed to each year</t>
  </si>
  <si>
    <t>(1.083)^(1/3)</t>
  </si>
  <si>
    <t>Index with previous period =1</t>
  </si>
  <si>
    <t>Preliminary GDP</t>
  </si>
  <si>
    <t>Preliminary growth index</t>
  </si>
  <si>
    <t>Preliminary growth rates</t>
  </si>
  <si>
    <t>Actual benchmark growth index</t>
  </si>
  <si>
    <t>Accumulated incremental growth rate</t>
  </si>
  <si>
    <t>New growth rates</t>
  </si>
  <si>
    <t>Preliminary growth rates*Incremental growth</t>
  </si>
  <si>
    <t xml:space="preserve">New growth index </t>
  </si>
  <si>
    <t>New growth rate applied to period 1 = 100</t>
  </si>
  <si>
    <t>New value</t>
  </si>
  <si>
    <t>New growth index applied to base year value</t>
  </si>
  <si>
    <t>Scheme for growth and value benchmarking of annual data</t>
  </si>
  <si>
    <t>Quarter values</t>
  </si>
  <si>
    <t>Quarter index</t>
  </si>
  <si>
    <t>Rates of change</t>
  </si>
  <si>
    <t>Annual value</t>
  </si>
  <si>
    <t>Derivation of quarterly values</t>
  </si>
  <si>
    <t>Using formula (1)</t>
  </si>
  <si>
    <t>Adjusted rates of change</t>
  </si>
  <si>
    <t>Q1</t>
  </si>
  <si>
    <t>98.2   * 9.95</t>
  </si>
  <si>
    <t>Q2</t>
  </si>
  <si>
    <t>100.8 * 9.95</t>
  </si>
  <si>
    <t>Q3</t>
  </si>
  <si>
    <t>102.2 * 9.95</t>
  </si>
  <si>
    <t>Q4</t>
  </si>
  <si>
    <t>Sum</t>
  </si>
  <si>
    <t>Original rates of change</t>
  </si>
  <si>
    <t>Pro rata distribution of the first of a pair of 2 years</t>
  </si>
  <si>
    <t>Quarter value by Bassie method</t>
  </si>
  <si>
    <t>13.6.8</t>
  </si>
  <si>
    <t>To be used for the first year</t>
  </si>
  <si>
    <t>To be used for the second year</t>
  </si>
  <si>
    <t>b1</t>
  </si>
  <si>
    <t>c1</t>
  </si>
  <si>
    <t>b2</t>
  </si>
  <si>
    <t>c2</t>
  </si>
  <si>
    <t>b3</t>
  </si>
  <si>
    <t>c3</t>
  </si>
  <si>
    <t>b4</t>
  </si>
  <si>
    <t>c4</t>
  </si>
  <si>
    <r>
      <t>D</t>
    </r>
    <r>
      <rPr>
        <vertAlign val="subscript"/>
        <sz val="12"/>
        <color indexed="8"/>
        <rFont val="Times New Roman"/>
        <family val="1"/>
      </rPr>
      <t xml:space="preserve">2  </t>
    </r>
    <r>
      <rPr>
        <sz val="12"/>
        <color indexed="8"/>
        <rFont val="Times New Roman"/>
        <family val="1"/>
      </rPr>
      <t>= 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Symbol"/>
        <family val="1"/>
      </rPr>
      <t>å</t>
    </r>
    <r>
      <rPr>
        <sz val="12"/>
        <color indexed="8"/>
        <rFont val="Times New Roman"/>
        <family val="1"/>
      </rPr>
      <t xml:space="preserve"> X</t>
    </r>
    <r>
      <rPr>
        <vertAlign val="subscript"/>
        <sz val="12"/>
        <color indexed="8"/>
        <rFont val="Times New Roman"/>
        <family val="1"/>
      </rPr>
      <t>q,2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</si>
  <si>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Find the new adjusted value of the quarters for year 1 and year 2</t>
    </r>
  </si>
  <si>
    <r>
      <t>Z</t>
    </r>
    <r>
      <rPr>
        <vertAlign val="subscript"/>
        <sz val="12"/>
        <color indexed="8"/>
        <rFont val="Times New Roman"/>
        <family val="1"/>
      </rPr>
      <t xml:space="preserve">q1 </t>
    </r>
    <r>
      <rPr>
        <sz val="12"/>
        <color indexed="8"/>
        <rFont val="Times New Roman"/>
        <family val="1"/>
      </rPr>
      <t>= X</t>
    </r>
    <r>
      <rPr>
        <vertAlign val="subscript"/>
        <sz val="12"/>
        <color indexed="8"/>
        <rFont val="Times New Roman"/>
        <family val="1"/>
      </rPr>
      <t xml:space="preserve"> q,1</t>
    </r>
    <r>
      <rPr>
        <sz val="12"/>
        <color indexed="8"/>
        <rFont val="Times New Roman"/>
        <family val="1"/>
      </rPr>
      <t xml:space="preserve">  + 0.25 x b</t>
    </r>
    <r>
      <rPr>
        <vertAlign val="subscript"/>
        <sz val="12"/>
        <color indexed="8"/>
        <rFont val="Times New Roman"/>
        <family val="1"/>
      </rPr>
      <t>q</t>
    </r>
    <r>
      <rPr>
        <sz val="12"/>
        <color indexed="8"/>
        <rFont val="Times New Roman"/>
        <family val="1"/>
      </rPr>
      <t xml:space="preserve"> x D</t>
    </r>
    <r>
      <rPr>
        <vertAlign val="subscript"/>
        <sz val="12"/>
        <color indexed="8"/>
        <rFont val="Times New Roman"/>
        <family val="1"/>
      </rPr>
      <t>2</t>
    </r>
  </si>
  <si>
    <r>
      <t>Z</t>
    </r>
    <r>
      <rPr>
        <vertAlign val="subscript"/>
        <sz val="12"/>
        <color indexed="8"/>
        <rFont val="Times New Roman"/>
        <family val="1"/>
      </rPr>
      <t xml:space="preserve">q,2 </t>
    </r>
    <r>
      <rPr>
        <sz val="12"/>
        <color indexed="8"/>
        <rFont val="Times New Roman"/>
        <family val="1"/>
      </rPr>
      <t>= X</t>
    </r>
    <r>
      <rPr>
        <vertAlign val="subscript"/>
        <sz val="12"/>
        <color indexed="8"/>
        <rFont val="Times New Roman"/>
        <family val="1"/>
      </rPr>
      <t xml:space="preserve"> q,2</t>
    </r>
    <r>
      <rPr>
        <sz val="12"/>
        <color indexed="8"/>
        <rFont val="Times New Roman"/>
        <family val="1"/>
      </rPr>
      <t xml:space="preserve">  + 0.25 x c</t>
    </r>
    <r>
      <rPr>
        <vertAlign val="subscript"/>
        <sz val="12"/>
        <color indexed="8"/>
        <rFont val="Times New Roman"/>
        <family val="1"/>
      </rPr>
      <t>q</t>
    </r>
    <r>
      <rPr>
        <sz val="12"/>
        <color indexed="8"/>
        <rFont val="Times New Roman"/>
        <family val="1"/>
      </rPr>
      <t xml:space="preserve"> x D</t>
    </r>
    <r>
      <rPr>
        <vertAlign val="subscript"/>
        <sz val="12"/>
        <color indexed="8"/>
        <rFont val="Times New Roman"/>
        <family val="1"/>
      </rPr>
      <t>2</t>
    </r>
  </si>
  <si>
    <t>Actual new benchmark value</t>
  </si>
  <si>
    <t>99.0   * 10.29</t>
  </si>
  <si>
    <t>101.6 * 10.29</t>
  </si>
  <si>
    <t>102.7 * 10.29</t>
  </si>
  <si>
    <t>101.5 * 10.29</t>
  </si>
  <si>
    <t xml:space="preserve"> </t>
  </si>
  <si>
    <t>Value at average 1991 prices</t>
  </si>
  <si>
    <t>Change with regard to t-4</t>
  </si>
  <si>
    <t>Value at average 1992 prices</t>
  </si>
  <si>
    <t>Linking chain index</t>
  </si>
  <si>
    <t>Year 1991</t>
  </si>
  <si>
    <t>Year 1992</t>
  </si>
  <si>
    <t>124 (=124*1.0)</t>
  </si>
  <si>
    <t>120 (=109.1*1.1)</t>
  </si>
  <si>
    <t>130 (118.2*1.1)</t>
  </si>
  <si>
    <t>Year 1993</t>
  </si>
  <si>
    <t>126.1 (=101.7*1.24)</t>
  </si>
  <si>
    <t>122.1 (=101.8*1.20)</t>
  </si>
  <si>
    <t>141.8 (=1.09.1*1.30)</t>
  </si>
  <si>
    <t>149.7 (=117.7*1.34)</t>
  </si>
  <si>
    <t>Chain a quarter t to quarter t-4: Seasonally unadjusted quarterly data</t>
  </si>
  <si>
    <t>Pro rata distribution of discrepancy</t>
  </si>
  <si>
    <t>134 (=111.7*1.2)</t>
  </si>
  <si>
    <r>
      <t>B</t>
    </r>
    <r>
      <rPr>
        <vertAlign val="subscript"/>
        <sz val="14"/>
        <color indexed="8"/>
        <rFont val="Arial"/>
        <family val="2"/>
      </rPr>
      <t xml:space="preserve">q </t>
    </r>
    <r>
      <rPr>
        <sz val="14"/>
        <color indexed="8"/>
        <rFont val="Arial"/>
        <family val="2"/>
      </rPr>
      <t xml:space="preserve"> ratio</t>
    </r>
  </si>
  <si>
    <r>
      <t>B</t>
    </r>
    <r>
      <rPr>
        <vertAlign val="subscript"/>
        <sz val="16"/>
        <color indexed="8"/>
        <rFont val="Arial"/>
        <family val="2"/>
      </rPr>
      <t xml:space="preserve">q </t>
    </r>
    <r>
      <rPr>
        <sz val="16"/>
        <color indexed="8"/>
        <rFont val="Arial"/>
        <family val="2"/>
      </rPr>
      <t xml:space="preserve"> ratio</t>
    </r>
  </si>
  <si>
    <t>Alternative</t>
  </si>
  <si>
    <t>Linked series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</si>
</sst>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sz val="26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8"/>
      <name val="Wingdings"/>
      <family val="0"/>
    </font>
    <font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vertAlign val="subscript"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Wingdings"/>
      <family val="0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/>
      <right/>
      <top style="thick"/>
      <bottom style="dotted"/>
    </border>
    <border>
      <left/>
      <right style="thick"/>
      <top style="thick"/>
      <bottom style="dotted"/>
    </border>
    <border>
      <left/>
      <right/>
      <top style="dotted"/>
      <bottom style="dotted"/>
    </border>
    <border>
      <left/>
      <right style="thick"/>
      <top style="dotted"/>
      <bottom style="dotted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/>
      <right/>
      <top style="thick"/>
      <bottom style="dashed"/>
    </border>
    <border>
      <left/>
      <right style="thick"/>
      <top style="thick"/>
      <bottom style="dashed"/>
    </border>
    <border>
      <left/>
      <right/>
      <top style="dashed"/>
      <bottom style="dashed"/>
    </border>
    <border>
      <left/>
      <right style="thick"/>
      <top style="dashed"/>
      <bottom style="dashed"/>
    </border>
    <border>
      <left/>
      <right/>
      <top style="dashed"/>
      <bottom style="thick"/>
    </border>
    <border>
      <left/>
      <right style="thick"/>
      <top style="dashed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ck"/>
      <right/>
      <top style="thick"/>
      <bottom style="thick"/>
    </border>
    <border>
      <left style="thick"/>
      <right/>
      <top style="thick"/>
      <bottom style="dashed"/>
    </border>
    <border>
      <left style="thick"/>
      <right/>
      <top style="dashed"/>
      <bottom style="dashed"/>
    </border>
    <border>
      <left style="thick"/>
      <right/>
      <top style="dashed"/>
      <bottom style="thick"/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 style="thick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ck"/>
      <right/>
      <top style="hair"/>
      <bottom style="thick"/>
    </border>
    <border>
      <left style="thick"/>
      <right/>
      <top style="thick"/>
      <bottom style="hair"/>
    </border>
    <border>
      <left style="thick"/>
      <right/>
      <top/>
      <bottom style="thick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Fill="1" applyAlignment="1">
      <alignment/>
    </xf>
    <xf numFmtId="0" fontId="56" fillId="33" borderId="13" xfId="0" applyFont="1" applyFill="1" applyBorder="1" applyAlignment="1">
      <alignment wrapText="1"/>
    </xf>
    <xf numFmtId="0" fontId="56" fillId="33" borderId="14" xfId="0" applyFont="1" applyFill="1" applyBorder="1" applyAlignment="1">
      <alignment/>
    </xf>
    <xf numFmtId="0" fontId="56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0" fontId="56" fillId="33" borderId="20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6" fillId="2" borderId="22" xfId="0" applyFont="1" applyFill="1" applyBorder="1" applyAlignment="1">
      <alignment/>
    </xf>
    <xf numFmtId="0" fontId="58" fillId="2" borderId="23" xfId="0" applyFont="1" applyFill="1" applyBorder="1" applyAlignment="1">
      <alignment/>
    </xf>
    <xf numFmtId="0" fontId="57" fillId="2" borderId="24" xfId="0" applyFont="1" applyFill="1" applyBorder="1" applyAlignment="1">
      <alignment/>
    </xf>
    <xf numFmtId="0" fontId="56" fillId="2" borderId="24" xfId="0" applyFont="1" applyFill="1" applyBorder="1" applyAlignment="1">
      <alignment/>
    </xf>
    <xf numFmtId="0" fontId="57" fillId="2" borderId="25" xfId="0" applyFont="1" applyFill="1" applyBorder="1" applyAlignment="1">
      <alignment/>
    </xf>
    <xf numFmtId="0" fontId="56" fillId="2" borderId="26" xfId="0" applyFont="1" applyFill="1" applyBorder="1" applyAlignment="1">
      <alignment/>
    </xf>
    <xf numFmtId="0" fontId="56" fillId="2" borderId="27" xfId="0" applyFont="1" applyFill="1" applyBorder="1" applyAlignment="1">
      <alignment wrapText="1"/>
    </xf>
    <xf numFmtId="0" fontId="56" fillId="2" borderId="14" xfId="0" applyFont="1" applyFill="1" applyBorder="1" applyAlignment="1">
      <alignment/>
    </xf>
    <xf numFmtId="0" fontId="56" fillId="2" borderId="15" xfId="0" applyFont="1" applyFill="1" applyBorder="1" applyAlignment="1">
      <alignment/>
    </xf>
    <xf numFmtId="0" fontId="56" fillId="2" borderId="28" xfId="0" applyFont="1" applyFill="1" applyBorder="1" applyAlignment="1">
      <alignment/>
    </xf>
    <xf numFmtId="0" fontId="56" fillId="2" borderId="29" xfId="0" applyFont="1" applyFill="1" applyBorder="1" applyAlignment="1">
      <alignment wrapText="1"/>
    </xf>
    <xf numFmtId="0" fontId="56" fillId="0" borderId="0" xfId="0" applyFont="1" applyAlignment="1">
      <alignment wrapText="1"/>
    </xf>
    <xf numFmtId="0" fontId="56" fillId="33" borderId="30" xfId="0" applyFont="1" applyFill="1" applyBorder="1" applyAlignment="1">
      <alignment wrapText="1"/>
    </xf>
    <xf numFmtId="0" fontId="56" fillId="2" borderId="31" xfId="0" applyFont="1" applyFill="1" applyBorder="1" applyAlignment="1">
      <alignment wrapText="1"/>
    </xf>
    <xf numFmtId="0" fontId="56" fillId="2" borderId="32" xfId="0" applyFont="1" applyFill="1" applyBorder="1" applyAlignment="1">
      <alignment wrapText="1"/>
    </xf>
    <xf numFmtId="0" fontId="56" fillId="2" borderId="33" xfId="0" applyFont="1" applyFill="1" applyBorder="1" applyAlignment="1">
      <alignment wrapText="1"/>
    </xf>
    <xf numFmtId="0" fontId="56" fillId="33" borderId="34" xfId="0" applyFont="1" applyFill="1" applyBorder="1" applyAlignment="1">
      <alignment wrapText="1"/>
    </xf>
    <xf numFmtId="0" fontId="56" fillId="33" borderId="35" xfId="0" applyFont="1" applyFill="1" applyBorder="1" applyAlignment="1">
      <alignment wrapText="1"/>
    </xf>
    <xf numFmtId="0" fontId="56" fillId="33" borderId="36" xfId="0" applyFont="1" applyFill="1" applyBorder="1" applyAlignment="1">
      <alignment wrapText="1"/>
    </xf>
    <xf numFmtId="0" fontId="59" fillId="0" borderId="0" xfId="0" applyFont="1" applyAlignment="1">
      <alignment/>
    </xf>
    <xf numFmtId="0" fontId="60" fillId="0" borderId="37" xfId="0" applyFont="1" applyBorder="1" applyAlignment="1">
      <alignment vertical="top" wrapText="1"/>
    </xf>
    <xf numFmtId="0" fontId="60" fillId="0" borderId="38" xfId="0" applyFont="1" applyBorder="1" applyAlignment="1">
      <alignment horizontal="right" vertical="top" wrapText="1"/>
    </xf>
    <xf numFmtId="0" fontId="60" fillId="0" borderId="38" xfId="0" applyFont="1" applyBorder="1" applyAlignment="1">
      <alignment vertical="top" wrapText="1"/>
    </xf>
    <xf numFmtId="0" fontId="60" fillId="0" borderId="38" xfId="0" applyFont="1" applyBorder="1" applyAlignment="1">
      <alignment horizontal="center" vertical="top" wrapText="1"/>
    </xf>
    <xf numFmtId="0" fontId="61" fillId="0" borderId="37" xfId="0" applyFont="1" applyBorder="1" applyAlignment="1">
      <alignment vertical="top" wrapText="1"/>
    </xf>
    <xf numFmtId="0" fontId="60" fillId="0" borderId="39" xfId="0" applyFont="1" applyBorder="1" applyAlignment="1">
      <alignment vertical="top" wrapText="1"/>
    </xf>
    <xf numFmtId="0" fontId="60" fillId="0" borderId="40" xfId="0" applyFont="1" applyBorder="1" applyAlignment="1">
      <alignment horizontal="right" vertical="top" wrapText="1"/>
    </xf>
    <xf numFmtId="0" fontId="60" fillId="0" borderId="40" xfId="0" applyFont="1" applyBorder="1" applyAlignment="1">
      <alignment vertical="top" wrapText="1"/>
    </xf>
    <xf numFmtId="10" fontId="60" fillId="0" borderId="38" xfId="0" applyNumberFormat="1" applyFont="1" applyBorder="1" applyAlignment="1">
      <alignment vertical="top" wrapText="1"/>
    </xf>
    <xf numFmtId="9" fontId="60" fillId="0" borderId="38" xfId="0" applyNumberFormat="1" applyFont="1" applyBorder="1" applyAlignment="1">
      <alignment vertical="top" wrapText="1"/>
    </xf>
    <xf numFmtId="0" fontId="62" fillId="0" borderId="0" xfId="0" applyFont="1" applyAlignment="1">
      <alignment/>
    </xf>
    <xf numFmtId="2" fontId="60" fillId="0" borderId="38" xfId="0" applyNumberFormat="1" applyFont="1" applyBorder="1" applyAlignment="1">
      <alignment vertical="top" wrapText="1"/>
    </xf>
    <xf numFmtId="0" fontId="60" fillId="0" borderId="41" xfId="0" applyFont="1" applyBorder="1" applyAlignment="1">
      <alignment vertical="top" wrapText="1"/>
    </xf>
    <xf numFmtId="0" fontId="63" fillId="0" borderId="37" xfId="0" applyFont="1" applyBorder="1" applyAlignment="1">
      <alignment vertical="top" wrapText="1"/>
    </xf>
    <xf numFmtId="0" fontId="64" fillId="0" borderId="37" xfId="0" applyFont="1" applyBorder="1" applyAlignment="1">
      <alignment vertical="top" wrapText="1"/>
    </xf>
    <xf numFmtId="0" fontId="61" fillId="0" borderId="39" xfId="0" applyFont="1" applyBorder="1" applyAlignment="1">
      <alignment vertical="top" wrapText="1"/>
    </xf>
    <xf numFmtId="0" fontId="61" fillId="0" borderId="40" xfId="0" applyFont="1" applyBorder="1" applyAlignment="1">
      <alignment horizontal="right" vertical="top" wrapText="1"/>
    </xf>
    <xf numFmtId="0" fontId="61" fillId="0" borderId="40" xfId="0" applyFont="1" applyBorder="1" applyAlignment="1">
      <alignment vertical="top" wrapText="1"/>
    </xf>
    <xf numFmtId="10" fontId="61" fillId="0" borderId="40" xfId="0" applyNumberFormat="1" applyFont="1" applyBorder="1" applyAlignment="1">
      <alignment vertical="top" wrapText="1"/>
    </xf>
    <xf numFmtId="9" fontId="61" fillId="0" borderId="40" xfId="0" applyNumberFormat="1" applyFont="1" applyBorder="1" applyAlignment="1">
      <alignment vertical="top" wrapText="1"/>
    </xf>
    <xf numFmtId="0" fontId="59" fillId="0" borderId="0" xfId="0" applyFont="1" applyAlignment="1">
      <alignment horizontal="left" indent="10"/>
    </xf>
    <xf numFmtId="0" fontId="65" fillId="0" borderId="0" xfId="0" applyFont="1" applyAlignment="1">
      <alignment horizontal="left" indent="8"/>
    </xf>
    <xf numFmtId="0" fontId="59" fillId="0" borderId="0" xfId="0" applyFont="1" applyAlignment="1">
      <alignment horizontal="left" indent="8"/>
    </xf>
    <xf numFmtId="0" fontId="60" fillId="0" borderId="42" xfId="0" applyFont="1" applyBorder="1" applyAlignment="1">
      <alignment horizontal="center" vertical="top" wrapText="1"/>
    </xf>
    <xf numFmtId="0" fontId="60" fillId="0" borderId="43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41" xfId="0" applyFont="1" applyBorder="1" applyAlignment="1">
      <alignment vertical="top" wrapText="1"/>
    </xf>
    <xf numFmtId="0" fontId="67" fillId="0" borderId="37" xfId="0" applyFont="1" applyBorder="1" applyAlignment="1">
      <alignment vertical="top" wrapText="1"/>
    </xf>
    <xf numFmtId="0" fontId="67" fillId="0" borderId="38" xfId="0" applyFont="1" applyBorder="1" applyAlignment="1">
      <alignment vertical="top" wrapText="1"/>
    </xf>
    <xf numFmtId="0" fontId="68" fillId="0" borderId="38" xfId="0" applyFont="1" applyBorder="1" applyAlignment="1">
      <alignment vertical="top" wrapText="1"/>
    </xf>
    <xf numFmtId="0" fontId="67" fillId="0" borderId="44" xfId="0" applyFont="1" applyBorder="1" applyAlignment="1">
      <alignment vertical="top" wrapText="1"/>
    </xf>
    <xf numFmtId="0" fontId="68" fillId="0" borderId="45" xfId="0" applyFont="1" applyBorder="1" applyAlignment="1">
      <alignment vertical="top" wrapText="1"/>
    </xf>
    <xf numFmtId="0" fontId="67" fillId="0" borderId="46" xfId="0" applyFont="1" applyBorder="1" applyAlignment="1">
      <alignment vertical="top" wrapText="1"/>
    </xf>
    <xf numFmtId="0" fontId="68" fillId="0" borderId="47" xfId="0" applyFont="1" applyBorder="1" applyAlignment="1">
      <alignment vertical="top" wrapText="1"/>
    </xf>
    <xf numFmtId="0" fontId="67" fillId="0" borderId="47" xfId="0" applyFont="1" applyBorder="1" applyAlignment="1">
      <alignment vertical="top" wrapText="1"/>
    </xf>
    <xf numFmtId="0" fontId="69" fillId="0" borderId="38" xfId="0" applyFont="1" applyBorder="1" applyAlignment="1">
      <alignment vertical="top" wrapText="1"/>
    </xf>
    <xf numFmtId="0" fontId="70" fillId="0" borderId="45" xfId="0" applyFont="1" applyBorder="1" applyAlignment="1">
      <alignment vertical="top" wrapText="1"/>
    </xf>
    <xf numFmtId="0" fontId="67" fillId="0" borderId="38" xfId="0" applyFont="1" applyBorder="1" applyAlignment="1">
      <alignment horizontal="right" vertical="top" wrapText="1"/>
    </xf>
    <xf numFmtId="0" fontId="67" fillId="0" borderId="38" xfId="0" applyFont="1" applyBorder="1" applyAlignment="1">
      <alignment horizontal="center" vertical="top" wrapText="1"/>
    </xf>
    <xf numFmtId="0" fontId="68" fillId="0" borderId="37" xfId="0" applyFont="1" applyBorder="1" applyAlignment="1">
      <alignment vertical="top" wrapText="1"/>
    </xf>
    <xf numFmtId="0" fontId="68" fillId="0" borderId="38" xfId="0" applyFont="1" applyBorder="1" applyAlignment="1">
      <alignment horizontal="right" vertical="top" wrapText="1"/>
    </xf>
    <xf numFmtId="0" fontId="67" fillId="0" borderId="39" xfId="0" applyFont="1" applyBorder="1" applyAlignment="1">
      <alignment vertical="top" wrapText="1"/>
    </xf>
    <xf numFmtId="0" fontId="67" fillId="0" borderId="40" xfId="0" applyFont="1" applyBorder="1" applyAlignment="1">
      <alignment horizontal="right" vertical="top" wrapText="1"/>
    </xf>
    <xf numFmtId="0" fontId="67" fillId="0" borderId="40" xfId="0" applyFont="1" applyBorder="1" applyAlignment="1">
      <alignment vertical="top" wrapText="1"/>
    </xf>
    <xf numFmtId="10" fontId="67" fillId="0" borderId="38" xfId="0" applyNumberFormat="1" applyFont="1" applyBorder="1" applyAlignment="1">
      <alignment vertical="top" wrapText="1"/>
    </xf>
    <xf numFmtId="9" fontId="67" fillId="0" borderId="38" xfId="0" applyNumberFormat="1" applyFont="1" applyBorder="1" applyAlignment="1">
      <alignment vertical="top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43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67" fillId="13" borderId="37" xfId="0" applyFont="1" applyFill="1" applyBorder="1" applyAlignment="1">
      <alignment vertical="top" wrapText="1"/>
    </xf>
    <xf numFmtId="164" fontId="67" fillId="13" borderId="38" xfId="0" applyNumberFormat="1" applyFont="1" applyFill="1" applyBorder="1" applyAlignment="1">
      <alignment horizontal="right" vertical="top" wrapText="1"/>
    </xf>
    <xf numFmtId="0" fontId="67" fillId="13" borderId="38" xfId="0" applyFont="1" applyFill="1" applyBorder="1" applyAlignment="1">
      <alignment horizontal="right" vertical="top" wrapText="1"/>
    </xf>
    <xf numFmtId="0" fontId="67" fillId="13" borderId="38" xfId="0" applyFont="1" applyFill="1" applyBorder="1" applyAlignment="1">
      <alignment horizontal="center" vertical="top" wrapText="1"/>
    </xf>
    <xf numFmtId="0" fontId="67" fillId="13" borderId="38" xfId="0" applyFont="1" applyFill="1" applyBorder="1" applyAlignment="1">
      <alignment vertical="top" wrapText="1"/>
    </xf>
    <xf numFmtId="164" fontId="67" fillId="13" borderId="38" xfId="0" applyNumberFormat="1" applyFont="1" applyFill="1" applyBorder="1" applyAlignment="1">
      <alignment vertical="top" wrapText="1"/>
    </xf>
    <xf numFmtId="166" fontId="67" fillId="13" borderId="38" xfId="0" applyNumberFormat="1" applyFont="1" applyFill="1" applyBorder="1" applyAlignment="1">
      <alignment horizontal="center" vertical="top" wrapText="1"/>
    </xf>
    <xf numFmtId="10" fontId="67" fillId="13" borderId="38" xfId="0" applyNumberFormat="1" applyFont="1" applyFill="1" applyBorder="1" applyAlignment="1">
      <alignment horizontal="center" vertical="top" wrapText="1"/>
    </xf>
    <xf numFmtId="166" fontId="68" fillId="13" borderId="38" xfId="0" applyNumberFormat="1" applyFont="1" applyFill="1" applyBorder="1" applyAlignment="1">
      <alignment horizontal="center" vertical="top" wrapText="1"/>
    </xf>
    <xf numFmtId="0" fontId="68" fillId="33" borderId="37" xfId="0" applyFont="1" applyFill="1" applyBorder="1" applyAlignment="1">
      <alignment vertical="top" wrapText="1"/>
    </xf>
    <xf numFmtId="0" fontId="68" fillId="33" borderId="38" xfId="0" applyFont="1" applyFill="1" applyBorder="1" applyAlignment="1">
      <alignment horizontal="right" vertical="top" wrapText="1"/>
    </xf>
    <xf numFmtId="164" fontId="68" fillId="33" borderId="38" xfId="0" applyNumberFormat="1" applyFont="1" applyFill="1" applyBorder="1" applyAlignment="1">
      <alignment horizontal="right" vertical="top" wrapText="1"/>
    </xf>
    <xf numFmtId="0" fontId="68" fillId="33" borderId="38" xfId="0" applyFont="1" applyFill="1" applyBorder="1" applyAlignment="1">
      <alignment horizontal="center" vertical="top" wrapText="1"/>
    </xf>
    <xf numFmtId="0" fontId="68" fillId="33" borderId="38" xfId="0" applyFont="1" applyFill="1" applyBorder="1" applyAlignment="1">
      <alignment vertical="top" wrapText="1"/>
    </xf>
    <xf numFmtId="165" fontId="68" fillId="33" borderId="38" xfId="0" applyNumberFormat="1" applyFont="1" applyFill="1" applyBorder="1" applyAlignment="1">
      <alignment vertical="top" wrapText="1"/>
    </xf>
    <xf numFmtId="10" fontId="68" fillId="33" borderId="38" xfId="0" applyNumberFormat="1" applyFont="1" applyFill="1" applyBorder="1" applyAlignment="1">
      <alignment horizontal="center" vertical="top" wrapText="1"/>
    </xf>
    <xf numFmtId="2" fontId="68" fillId="33" borderId="38" xfId="0" applyNumberFormat="1" applyFont="1" applyFill="1" applyBorder="1" applyAlignment="1">
      <alignment vertical="top" wrapText="1"/>
    </xf>
    <xf numFmtId="9" fontId="68" fillId="33" borderId="38" xfId="0" applyNumberFormat="1" applyFont="1" applyFill="1" applyBorder="1" applyAlignment="1">
      <alignment horizontal="center" vertical="top" wrapText="1"/>
    </xf>
    <xf numFmtId="0" fontId="56" fillId="34" borderId="0" xfId="0" applyFont="1" applyFill="1" applyAlignment="1">
      <alignment/>
    </xf>
    <xf numFmtId="164" fontId="56" fillId="34" borderId="0" xfId="0" applyNumberFormat="1" applyFont="1" applyFill="1" applyAlignment="1">
      <alignment/>
    </xf>
    <xf numFmtId="10" fontId="56" fillId="34" borderId="0" xfId="57" applyNumberFormat="1" applyFont="1" applyFill="1" applyAlignment="1">
      <alignment/>
    </xf>
    <xf numFmtId="0" fontId="56" fillId="33" borderId="0" xfId="0" applyFont="1" applyFill="1" applyAlignment="1">
      <alignment/>
    </xf>
    <xf numFmtId="164" fontId="56" fillId="33" borderId="0" xfId="0" applyNumberFormat="1" applyFont="1" applyFill="1" applyAlignment="1">
      <alignment/>
    </xf>
    <xf numFmtId="0" fontId="60" fillId="13" borderId="37" xfId="0" applyFont="1" applyFill="1" applyBorder="1" applyAlignment="1">
      <alignment vertical="top" wrapText="1"/>
    </xf>
    <xf numFmtId="0" fontId="60" fillId="13" borderId="38" xfId="0" applyFont="1" applyFill="1" applyBorder="1" applyAlignment="1">
      <alignment horizontal="right" vertical="top" wrapText="1"/>
    </xf>
    <xf numFmtId="0" fontId="60" fillId="13" borderId="38" xfId="0" applyFont="1" applyFill="1" applyBorder="1" applyAlignment="1">
      <alignment horizontal="center" vertical="top" wrapText="1"/>
    </xf>
    <xf numFmtId="0" fontId="60" fillId="13" borderId="38" xfId="0" applyFont="1" applyFill="1" applyBorder="1" applyAlignment="1">
      <alignment vertical="top" wrapText="1"/>
    </xf>
    <xf numFmtId="164" fontId="60" fillId="13" borderId="38" xfId="0" applyNumberFormat="1" applyFont="1" applyFill="1" applyBorder="1" applyAlignment="1">
      <alignment horizontal="right" vertical="top" wrapText="1"/>
    </xf>
    <xf numFmtId="10" fontId="60" fillId="13" borderId="38" xfId="0" applyNumberFormat="1" applyFont="1" applyFill="1" applyBorder="1" applyAlignment="1">
      <alignment horizontal="center" vertical="top" wrapText="1"/>
    </xf>
    <xf numFmtId="10" fontId="61" fillId="13" borderId="38" xfId="0" applyNumberFormat="1" applyFont="1" applyFill="1" applyBorder="1" applyAlignment="1">
      <alignment horizontal="center" vertical="top" wrapText="1"/>
    </xf>
    <xf numFmtId="0" fontId="61" fillId="13" borderId="38" xfId="0" applyFont="1" applyFill="1" applyBorder="1" applyAlignment="1">
      <alignment horizontal="right" vertical="top" wrapText="1"/>
    </xf>
    <xf numFmtId="0" fontId="61" fillId="33" borderId="37" xfId="0" applyFont="1" applyFill="1" applyBorder="1" applyAlignment="1">
      <alignment vertical="top" wrapText="1"/>
    </xf>
    <xf numFmtId="0" fontId="61" fillId="33" borderId="38" xfId="0" applyFont="1" applyFill="1" applyBorder="1" applyAlignment="1">
      <alignment horizontal="right" vertical="top" wrapText="1"/>
    </xf>
    <xf numFmtId="0" fontId="61" fillId="33" borderId="38" xfId="0" applyFont="1" applyFill="1" applyBorder="1" applyAlignment="1">
      <alignment horizontal="center" vertical="top" wrapText="1"/>
    </xf>
    <xf numFmtId="0" fontId="61" fillId="33" borderId="38" xfId="0" applyFont="1" applyFill="1" applyBorder="1" applyAlignment="1">
      <alignment vertical="top" wrapText="1"/>
    </xf>
    <xf numFmtId="2" fontId="61" fillId="33" borderId="38" xfId="0" applyNumberFormat="1" applyFont="1" applyFill="1" applyBorder="1" applyAlignment="1">
      <alignment vertical="top" wrapText="1"/>
    </xf>
    <xf numFmtId="10" fontId="61" fillId="33" borderId="38" xfId="0" applyNumberFormat="1" applyFont="1" applyFill="1" applyBorder="1" applyAlignment="1">
      <alignment horizontal="center" vertical="top" wrapText="1"/>
    </xf>
    <xf numFmtId="9" fontId="61" fillId="33" borderId="38" xfId="0" applyNumberFormat="1" applyFont="1" applyFill="1" applyBorder="1" applyAlignment="1">
      <alignment horizontal="center" vertical="top" wrapText="1"/>
    </xf>
    <xf numFmtId="10" fontId="61" fillId="33" borderId="38" xfId="0" applyNumberFormat="1" applyFont="1" applyFill="1" applyBorder="1" applyAlignment="1">
      <alignment vertical="top" wrapText="1"/>
    </xf>
    <xf numFmtId="10" fontId="60" fillId="13" borderId="38" xfId="0" applyNumberFormat="1" applyFont="1" applyFill="1" applyBorder="1" applyAlignment="1">
      <alignment vertical="top" wrapText="1"/>
    </xf>
    <xf numFmtId="0" fontId="56" fillId="2" borderId="48" xfId="0" applyFont="1" applyFill="1" applyBorder="1" applyAlignment="1">
      <alignment wrapText="1"/>
    </xf>
    <xf numFmtId="0" fontId="56" fillId="33" borderId="49" xfId="0" applyFont="1" applyFill="1" applyBorder="1" applyAlignment="1">
      <alignment wrapText="1"/>
    </xf>
    <xf numFmtId="0" fontId="56" fillId="33" borderId="50" xfId="0" applyFont="1" applyFill="1" applyBorder="1" applyAlignment="1">
      <alignment wrapText="1"/>
    </xf>
    <xf numFmtId="0" fontId="67" fillId="35" borderId="37" xfId="0" applyFont="1" applyFill="1" applyBorder="1" applyAlignment="1">
      <alignment vertical="top" wrapText="1"/>
    </xf>
    <xf numFmtId="164" fontId="67" fillId="35" borderId="38" xfId="0" applyNumberFormat="1" applyFont="1" applyFill="1" applyBorder="1" applyAlignment="1">
      <alignment vertical="top" wrapText="1"/>
    </xf>
    <xf numFmtId="164" fontId="69" fillId="35" borderId="38" xfId="0" applyNumberFormat="1" applyFont="1" applyFill="1" applyBorder="1" applyAlignment="1">
      <alignment vertical="top" wrapText="1"/>
    </xf>
    <xf numFmtId="164" fontId="69" fillId="33" borderId="38" xfId="0" applyNumberFormat="1" applyFont="1" applyFill="1" applyBorder="1" applyAlignment="1">
      <alignment vertical="top" wrapText="1"/>
    </xf>
    <xf numFmtId="0" fontId="69" fillId="35" borderId="38" xfId="0" applyFont="1" applyFill="1" applyBorder="1" applyAlignment="1">
      <alignment vertical="top" wrapText="1"/>
    </xf>
    <xf numFmtId="164" fontId="69" fillId="33" borderId="38" xfId="0" applyNumberFormat="1" applyFont="1" applyFill="1" applyBorder="1" applyAlignment="1">
      <alignment horizontal="right" vertical="top" wrapText="1"/>
    </xf>
    <xf numFmtId="0" fontId="72" fillId="0" borderId="41" xfId="0" applyFont="1" applyFill="1" applyBorder="1" applyAlignment="1">
      <alignment horizontal="center" vertical="top" wrapText="1"/>
    </xf>
    <xf numFmtId="0" fontId="0" fillId="0" borderId="51" xfId="0" applyBorder="1" applyAlignment="1">
      <alignment/>
    </xf>
    <xf numFmtId="0" fontId="0" fillId="0" borderId="44" xfId="0" applyBorder="1" applyAlignment="1">
      <alignment/>
    </xf>
    <xf numFmtId="164" fontId="56" fillId="33" borderId="44" xfId="0" applyNumberFormat="1" applyFont="1" applyFill="1" applyBorder="1" applyAlignment="1">
      <alignment/>
    </xf>
    <xf numFmtId="164" fontId="0" fillId="33" borderId="44" xfId="0" applyNumberFormat="1" applyFill="1" applyBorder="1" applyAlignment="1">
      <alignment/>
    </xf>
    <xf numFmtId="164" fontId="56" fillId="33" borderId="37" xfId="0" applyNumberFormat="1" applyFont="1" applyFill="1" applyBorder="1" applyAlignment="1">
      <alignment/>
    </xf>
    <xf numFmtId="0" fontId="56" fillId="33" borderId="44" xfId="0" applyFont="1" applyFill="1" applyBorder="1" applyAlignment="1">
      <alignment/>
    </xf>
    <xf numFmtId="0" fontId="74" fillId="0" borderId="0" xfId="0" applyFont="1" applyAlignment="1">
      <alignment wrapText="1"/>
    </xf>
    <xf numFmtId="0" fontId="0" fillId="0" borderId="0" xfId="0" applyAlignment="1">
      <alignment/>
    </xf>
    <xf numFmtId="0" fontId="56" fillId="2" borderId="49" xfId="0" applyFont="1" applyFill="1" applyBorder="1" applyAlignment="1">
      <alignment wrapText="1"/>
    </xf>
    <xf numFmtId="0" fontId="0" fillId="0" borderId="14" xfId="0" applyBorder="1" applyAlignment="1">
      <alignment/>
    </xf>
    <xf numFmtId="0" fontId="67" fillId="0" borderId="51" xfId="0" applyFont="1" applyBorder="1" applyAlignment="1">
      <alignment vertical="top" wrapText="1"/>
    </xf>
    <xf numFmtId="0" fontId="67" fillId="0" borderId="37" xfId="0" applyFont="1" applyBorder="1" applyAlignment="1">
      <alignment vertical="top" wrapText="1"/>
    </xf>
    <xf numFmtId="0" fontId="72" fillId="0" borderId="51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0" fontId="72" fillId="0" borderId="52" xfId="0" applyFont="1" applyBorder="1" applyAlignment="1">
      <alignment horizontal="center" vertical="top" wrapText="1"/>
    </xf>
    <xf numFmtId="0" fontId="72" fillId="0" borderId="53" xfId="0" applyFont="1" applyBorder="1" applyAlignment="1">
      <alignment horizontal="center" vertical="top" wrapText="1"/>
    </xf>
    <xf numFmtId="0" fontId="72" fillId="0" borderId="54" xfId="0" applyFont="1" applyBorder="1" applyAlignment="1">
      <alignment horizontal="center" vertical="top" wrapText="1"/>
    </xf>
    <xf numFmtId="0" fontId="72" fillId="0" borderId="38" xfId="0" applyFont="1" applyBorder="1" applyAlignment="1">
      <alignment horizontal="center" vertical="top" wrapText="1"/>
    </xf>
    <xf numFmtId="0" fontId="60" fillId="0" borderId="42" xfId="0" applyFont="1" applyBorder="1" applyAlignment="1">
      <alignment horizontal="center" vertical="top" wrapText="1"/>
    </xf>
    <xf numFmtId="0" fontId="60" fillId="0" borderId="4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190500</xdr:rowOff>
    </xdr:from>
    <xdr:to>
      <xdr:col>6</xdr:col>
      <xdr:colOff>1905000</xdr:colOff>
      <xdr:row>10</xdr:row>
      <xdr:rowOff>114300</xdr:rowOff>
    </xdr:to>
    <xdr:sp>
      <xdr:nvSpPr>
        <xdr:cNvPr id="1" name="Straight Arrow Connector 3"/>
        <xdr:cNvSpPr>
          <a:spLocks/>
        </xdr:cNvSpPr>
      </xdr:nvSpPr>
      <xdr:spPr>
        <a:xfrm flipV="1">
          <a:off x="4838700" y="1866900"/>
          <a:ext cx="5524500" cy="15716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1628775</xdr:colOff>
      <xdr:row>5</xdr:row>
      <xdr:rowOff>180975</xdr:rowOff>
    </xdr:from>
    <xdr:to>
      <xdr:col>6</xdr:col>
      <xdr:colOff>1809750</xdr:colOff>
      <xdr:row>11</xdr:row>
      <xdr:rowOff>209550</xdr:rowOff>
    </xdr:to>
    <xdr:sp>
      <xdr:nvSpPr>
        <xdr:cNvPr id="2" name="Straight Arrow Connector 4"/>
        <xdr:cNvSpPr>
          <a:spLocks/>
        </xdr:cNvSpPr>
      </xdr:nvSpPr>
      <xdr:spPr>
        <a:xfrm flipV="1">
          <a:off x="4657725" y="2133600"/>
          <a:ext cx="5610225" cy="16573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142875</xdr:rowOff>
    </xdr:from>
    <xdr:to>
      <xdr:col>3</xdr:col>
      <xdr:colOff>485775</xdr:colOff>
      <xdr:row>4</xdr:row>
      <xdr:rowOff>152400</xdr:rowOff>
    </xdr:to>
    <xdr:sp>
      <xdr:nvSpPr>
        <xdr:cNvPr id="3" name="Straight Arrow Connector 20"/>
        <xdr:cNvSpPr>
          <a:spLocks/>
        </xdr:cNvSpPr>
      </xdr:nvSpPr>
      <xdr:spPr>
        <a:xfrm rot="10800000" flipV="1">
          <a:off x="3133725" y="1819275"/>
          <a:ext cx="38100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133350</xdr:rowOff>
    </xdr:from>
    <xdr:to>
      <xdr:col>3</xdr:col>
      <xdr:colOff>495300</xdr:colOff>
      <xdr:row>10</xdr:row>
      <xdr:rowOff>142875</xdr:rowOff>
    </xdr:to>
    <xdr:sp>
      <xdr:nvSpPr>
        <xdr:cNvPr id="4" name="Straight Connector 22"/>
        <xdr:cNvSpPr>
          <a:spLocks/>
        </xdr:cNvSpPr>
      </xdr:nvSpPr>
      <xdr:spPr>
        <a:xfrm rot="5400000">
          <a:off x="3495675" y="1809750"/>
          <a:ext cx="28575" cy="1657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123825</xdr:rowOff>
    </xdr:from>
    <xdr:to>
      <xdr:col>3</xdr:col>
      <xdr:colOff>466725</xdr:colOff>
      <xdr:row>10</xdr:row>
      <xdr:rowOff>133350</xdr:rowOff>
    </xdr:to>
    <xdr:sp>
      <xdr:nvSpPr>
        <xdr:cNvPr id="5" name="Straight Arrow Connector 29"/>
        <xdr:cNvSpPr>
          <a:spLocks/>
        </xdr:cNvSpPr>
      </xdr:nvSpPr>
      <xdr:spPr>
        <a:xfrm rot="10800000">
          <a:off x="3162300" y="3448050"/>
          <a:ext cx="333375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8</xdr:row>
      <xdr:rowOff>76200</xdr:rowOff>
    </xdr:from>
    <xdr:to>
      <xdr:col>3</xdr:col>
      <xdr:colOff>1162050</xdr:colOff>
      <xdr:row>10</xdr:row>
      <xdr:rowOff>104775</xdr:rowOff>
    </xdr:to>
    <xdr:sp>
      <xdr:nvSpPr>
        <xdr:cNvPr id="6" name="Straight Arrow Connector 34"/>
        <xdr:cNvSpPr>
          <a:spLocks/>
        </xdr:cNvSpPr>
      </xdr:nvSpPr>
      <xdr:spPr>
        <a:xfrm>
          <a:off x="3486150" y="2857500"/>
          <a:ext cx="704850" cy="5715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81.28125" style="0" customWidth="1"/>
    <col min="7" max="7" width="2.8515625" style="0" customWidth="1"/>
    <col min="8" max="8" width="38.57421875" style="0" customWidth="1"/>
  </cols>
  <sheetData>
    <row r="1" spans="2:8" ht="35.25" customHeight="1">
      <c r="B1" s="149" t="s">
        <v>18</v>
      </c>
      <c r="C1" s="150"/>
      <c r="D1" s="150"/>
      <c r="E1" s="150"/>
      <c r="F1" s="150"/>
      <c r="G1" s="150"/>
      <c r="H1" s="150"/>
    </row>
    <row r="2" spans="2:11" ht="12.75" customHeight="1" thickBot="1">
      <c r="B2" s="32"/>
      <c r="C2" s="1"/>
      <c r="D2" s="1"/>
      <c r="E2" s="1"/>
      <c r="F2" s="1"/>
      <c r="G2" s="1"/>
      <c r="H2" s="1"/>
      <c r="I2" s="1"/>
      <c r="J2" s="1"/>
      <c r="K2" s="1"/>
    </row>
    <row r="3" spans="2:11" ht="22.5" thickBot="1" thickTop="1">
      <c r="B3" s="33" t="s">
        <v>1</v>
      </c>
      <c r="C3" s="5">
        <v>1</v>
      </c>
      <c r="D3" s="5">
        <v>2</v>
      </c>
      <c r="E3" s="5">
        <v>3</v>
      </c>
      <c r="F3" s="5">
        <v>4</v>
      </c>
      <c r="G3" s="5"/>
      <c r="H3" s="6"/>
      <c r="I3" s="1"/>
      <c r="J3" s="1"/>
      <c r="K3" s="1"/>
    </row>
    <row r="4" spans="2:11" ht="21.75" thickTop="1">
      <c r="B4" s="34" t="s">
        <v>7</v>
      </c>
      <c r="C4" s="21">
        <v>10</v>
      </c>
      <c r="D4" s="21">
        <v>11</v>
      </c>
      <c r="E4" s="21">
        <v>11.5</v>
      </c>
      <c r="F4" s="21">
        <v>12</v>
      </c>
      <c r="G4" s="21"/>
      <c r="H4" s="22" t="s">
        <v>0</v>
      </c>
      <c r="I4" s="1"/>
      <c r="J4" s="1"/>
      <c r="K4" s="1"/>
    </row>
    <row r="5" spans="2:11" s="9" customFormat="1" ht="21">
      <c r="B5" s="35" t="s">
        <v>8</v>
      </c>
      <c r="C5" s="23">
        <f>C4/$C$4*100</f>
        <v>100</v>
      </c>
      <c r="D5" s="23">
        <f>D4/$C$4*100</f>
        <v>110.00000000000001</v>
      </c>
      <c r="E5" s="23">
        <f>E4/$C$4*100</f>
        <v>114.99999999999999</v>
      </c>
      <c r="F5" s="23">
        <f>F4/$C$4*100</f>
        <v>120</v>
      </c>
      <c r="G5" s="24"/>
      <c r="H5" s="25" t="s">
        <v>2</v>
      </c>
      <c r="I5" s="4"/>
      <c r="J5" s="4"/>
      <c r="K5" s="4"/>
    </row>
    <row r="6" spans="2:11" s="1" customFormat="1" ht="21.75" thickBot="1">
      <c r="B6" s="36" t="s">
        <v>9</v>
      </c>
      <c r="C6" s="26"/>
      <c r="D6" s="26">
        <f>D5/C5</f>
        <v>1.1</v>
      </c>
      <c r="E6" s="26">
        <f>E5/D5</f>
        <v>1.0454545454545452</v>
      </c>
      <c r="F6" s="26">
        <f>F5/E5</f>
        <v>1.0434782608695654</v>
      </c>
      <c r="G6" s="26"/>
      <c r="H6" s="27" t="s">
        <v>6</v>
      </c>
      <c r="I6" s="2"/>
      <c r="J6" s="2"/>
      <c r="K6" s="2"/>
    </row>
    <row r="7" spans="2:11" ht="21.75" thickTop="1">
      <c r="B7" s="37" t="s">
        <v>52</v>
      </c>
      <c r="C7" s="14"/>
      <c r="D7" s="15"/>
      <c r="E7" s="15"/>
      <c r="F7" s="15">
        <v>13</v>
      </c>
      <c r="G7" s="15"/>
      <c r="H7" s="16"/>
      <c r="I7" s="1"/>
      <c r="J7" s="1"/>
      <c r="K7" s="1"/>
    </row>
    <row r="8" spans="2:11" ht="21">
      <c r="B8" s="38" t="s">
        <v>10</v>
      </c>
      <c r="C8" s="17"/>
      <c r="D8" s="17"/>
      <c r="E8" s="17"/>
      <c r="F8" s="17">
        <f>F7/C4*100</f>
        <v>130</v>
      </c>
      <c r="G8" s="17"/>
      <c r="H8" s="18" t="s">
        <v>3</v>
      </c>
      <c r="I8" s="1"/>
      <c r="J8" s="1"/>
      <c r="K8" s="1"/>
    </row>
    <row r="9" spans="2:8" ht="21.75" thickBot="1">
      <c r="B9" s="39" t="s">
        <v>11</v>
      </c>
      <c r="C9" s="19"/>
      <c r="D9" s="19"/>
      <c r="E9" s="19"/>
      <c r="F9" s="19">
        <f>F8/F5</f>
        <v>1.0833333333333333</v>
      </c>
      <c r="G9" s="19"/>
      <c r="H9" s="20" t="s">
        <v>3</v>
      </c>
    </row>
    <row r="10" spans="2:8" s="8" customFormat="1" ht="21.75" thickTop="1">
      <c r="B10" s="151" t="s">
        <v>4</v>
      </c>
      <c r="C10" s="152"/>
      <c r="D10" s="28"/>
      <c r="E10" s="28"/>
      <c r="F10" s="28">
        <f>F9^(1/3)</f>
        <v>1.0270400246248397</v>
      </c>
      <c r="G10" s="28"/>
      <c r="H10" s="29" t="s">
        <v>5</v>
      </c>
    </row>
    <row r="11" spans="2:8" s="8" customFormat="1" ht="42.75" thickBot="1">
      <c r="B11" s="133" t="s">
        <v>12</v>
      </c>
      <c r="C11" s="30"/>
      <c r="D11" s="30">
        <f>D6*F10</f>
        <v>1.1297440270873238</v>
      </c>
      <c r="E11" s="30">
        <f>E6*F10</f>
        <v>1.0737236621077866</v>
      </c>
      <c r="F11" s="30">
        <f>F6*F10</f>
        <v>1.0716939387389632</v>
      </c>
      <c r="G11" s="30"/>
      <c r="H11" s="31" t="s">
        <v>13</v>
      </c>
    </row>
    <row r="12" spans="2:8" s="8" customFormat="1" ht="42.75" thickTop="1">
      <c r="B12" s="134" t="s">
        <v>14</v>
      </c>
      <c r="C12" s="12">
        <f>C5</f>
        <v>100</v>
      </c>
      <c r="D12" s="12">
        <f>D11*C12</f>
        <v>112.97440270873238</v>
      </c>
      <c r="E12" s="12">
        <f>E11*D12</f>
        <v>121.30328940085998</v>
      </c>
      <c r="F12" s="12">
        <f>F11*E12</f>
        <v>129.99999999999997</v>
      </c>
      <c r="G12" s="12"/>
      <c r="H12" s="13" t="s">
        <v>15</v>
      </c>
    </row>
    <row r="13" spans="2:8" s="8" customFormat="1" ht="42.75" thickBot="1">
      <c r="B13" s="135" t="s">
        <v>16</v>
      </c>
      <c r="C13" s="7">
        <f>$C$4*C12/100</f>
        <v>10</v>
      </c>
      <c r="D13" s="7">
        <f>$C$4*D12/100</f>
        <v>11.29744027087324</v>
      </c>
      <c r="E13" s="7">
        <f>$C$4*E12/100</f>
        <v>12.130328940085999</v>
      </c>
      <c r="F13" s="7">
        <f>$C$4*F12/100</f>
        <v>12.999999999999998</v>
      </c>
      <c r="G13" s="7"/>
      <c r="H13" s="11" t="s">
        <v>17</v>
      </c>
    </row>
    <row r="14" spans="2:11" ht="21.75" thickTop="1">
      <c r="B14" s="1"/>
      <c r="C14" s="10"/>
      <c r="D14" s="10"/>
      <c r="E14" s="10"/>
      <c r="F14" s="10"/>
      <c r="G14" s="10"/>
      <c r="H14" s="10"/>
      <c r="I14" s="10"/>
      <c r="J14" s="1"/>
      <c r="K14" s="1"/>
    </row>
    <row r="15" spans="2:11" ht="21">
      <c r="B15" s="1"/>
      <c r="C15" s="10"/>
      <c r="D15" s="10"/>
      <c r="E15" s="10"/>
      <c r="F15" s="10"/>
      <c r="G15" s="10"/>
      <c r="H15" s="10"/>
      <c r="I15" s="10"/>
      <c r="J15" s="1"/>
      <c r="K15" s="1"/>
    </row>
    <row r="16" spans="2:11" ht="21">
      <c r="B16" s="1"/>
      <c r="C16" s="10"/>
      <c r="D16" s="10"/>
      <c r="E16" s="10"/>
      <c r="F16" s="10"/>
      <c r="G16" s="10"/>
      <c r="H16" s="10"/>
      <c r="I16" s="10"/>
      <c r="J16" s="1"/>
      <c r="K16" s="1"/>
    </row>
    <row r="17" spans="2:11" ht="21">
      <c r="B17" s="1"/>
      <c r="C17" s="1"/>
      <c r="D17" s="1"/>
      <c r="E17" s="1"/>
      <c r="G17" s="1"/>
      <c r="I17" s="1"/>
      <c r="J17" s="1"/>
      <c r="K17" s="1"/>
    </row>
    <row r="18" spans="2:11" ht="2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21">
      <c r="B19" s="1"/>
      <c r="C19" s="1"/>
      <c r="D19" s="1"/>
      <c r="E19" s="1"/>
      <c r="F19" s="1"/>
      <c r="G19" s="1"/>
      <c r="H19" s="2"/>
      <c r="I19" s="2"/>
      <c r="J19" s="2"/>
      <c r="K19" s="1"/>
    </row>
    <row r="20" spans="2:11" ht="21">
      <c r="B20" s="1"/>
      <c r="C20" s="1"/>
      <c r="D20" s="3"/>
      <c r="E20" s="3"/>
      <c r="F20" s="3"/>
      <c r="G20" s="1"/>
      <c r="H20" s="1"/>
      <c r="I20" s="1"/>
      <c r="J20" s="1"/>
      <c r="K20" s="1"/>
    </row>
    <row r="21" spans="2:11" ht="21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2">
    <mergeCell ref="B1:H1"/>
    <mergeCell ref="B10:C10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PageLayoutView="0" workbookViewId="0" topLeftCell="B7">
      <selection activeCell="B3" sqref="B3:J17"/>
    </sheetView>
  </sheetViews>
  <sheetFormatPr defaultColWidth="9.140625" defaultRowHeight="15"/>
  <cols>
    <col min="2" max="2" width="17.28125" style="51" customWidth="1"/>
    <col min="3" max="7" width="14.00390625" style="51" customWidth="1"/>
    <col min="8" max="8" width="18.140625" style="51" customWidth="1"/>
    <col min="9" max="9" width="17.8515625" style="51" customWidth="1"/>
    <col min="10" max="10" width="17.421875" style="51" customWidth="1"/>
    <col min="13" max="13" width="13.421875" style="0" customWidth="1"/>
    <col min="14" max="14" width="13.7109375" style="0" bestFit="1" customWidth="1"/>
    <col min="15" max="15" width="11.421875" style="0" bestFit="1" customWidth="1"/>
    <col min="16" max="16" width="13.7109375" style="0" bestFit="1" customWidth="1"/>
  </cols>
  <sheetData>
    <row r="1" ht="33.75">
      <c r="E1" s="89" t="s">
        <v>73</v>
      </c>
    </row>
    <row r="2" ht="19.5" thickBot="1"/>
    <row r="3" spans="2:10" s="1" customFormat="1" ht="24" customHeight="1">
      <c r="B3" s="153"/>
      <c r="C3" s="155" t="s">
        <v>19</v>
      </c>
      <c r="D3" s="155" t="s">
        <v>20</v>
      </c>
      <c r="E3" s="155" t="s">
        <v>21</v>
      </c>
      <c r="F3" s="155" t="s">
        <v>22</v>
      </c>
      <c r="G3" s="155" t="s">
        <v>76</v>
      </c>
      <c r="H3" s="157" t="s">
        <v>23</v>
      </c>
      <c r="I3" s="158"/>
      <c r="J3" s="155" t="s">
        <v>25</v>
      </c>
    </row>
    <row r="4" spans="2:10" s="1" customFormat="1" ht="18" customHeight="1" thickBot="1">
      <c r="B4" s="154"/>
      <c r="C4" s="156"/>
      <c r="D4" s="156"/>
      <c r="E4" s="156"/>
      <c r="F4" s="156"/>
      <c r="G4" s="156"/>
      <c r="H4" s="159" t="s">
        <v>24</v>
      </c>
      <c r="I4" s="160"/>
      <c r="J4" s="156"/>
    </row>
    <row r="5" spans="2:12" s="1" customFormat="1" ht="21.75" thickBot="1">
      <c r="B5" s="70">
        <v>1990</v>
      </c>
      <c r="C5" s="80"/>
      <c r="D5" s="80"/>
      <c r="E5" s="71"/>
      <c r="F5" s="71"/>
      <c r="G5" s="71"/>
      <c r="H5" s="71"/>
      <c r="I5" s="71"/>
      <c r="J5" s="71"/>
      <c r="L5" s="1" t="s">
        <v>77</v>
      </c>
    </row>
    <row r="6" spans="2:10" s="1" customFormat="1" ht="21.75" thickBot="1">
      <c r="B6" s="70">
        <v>1991</v>
      </c>
      <c r="C6" s="80"/>
      <c r="D6" s="80"/>
      <c r="E6" s="71"/>
      <c r="F6" s="71"/>
      <c r="G6" s="71"/>
      <c r="H6" s="71"/>
      <c r="I6" s="71"/>
      <c r="J6" s="71"/>
    </row>
    <row r="7" spans="2:13" s="1" customFormat="1" ht="26.25" customHeight="1" thickBot="1">
      <c r="B7" s="93" t="s">
        <v>26</v>
      </c>
      <c r="C7" s="94">
        <v>970</v>
      </c>
      <c r="D7" s="95">
        <v>98.2</v>
      </c>
      <c r="E7" s="96"/>
      <c r="F7" s="97"/>
      <c r="G7" s="97"/>
      <c r="H7" s="97" t="s">
        <v>27</v>
      </c>
      <c r="I7" s="98">
        <f>D7*$G$11</f>
        <v>977.1084640761541</v>
      </c>
      <c r="J7" s="96"/>
      <c r="L7" s="111"/>
      <c r="M7" s="112">
        <f>$L$11*C7</f>
        <v>977.1084640761542</v>
      </c>
    </row>
    <row r="8" spans="2:13" s="1" customFormat="1" ht="26.25" customHeight="1" thickBot="1">
      <c r="B8" s="93" t="s">
        <v>28</v>
      </c>
      <c r="C8" s="95">
        <v>995.7</v>
      </c>
      <c r="D8" s="94">
        <f>D7*C8/C7</f>
        <v>100.801793814433</v>
      </c>
      <c r="E8" s="99">
        <f>D8/D7-1</f>
        <v>0.026494845360824693</v>
      </c>
      <c r="F8" s="97"/>
      <c r="G8" s="97"/>
      <c r="H8" s="97" t="s">
        <v>29</v>
      </c>
      <c r="I8" s="98">
        <f>D8*$G$11</f>
        <v>1002.9968017326048</v>
      </c>
      <c r="J8" s="100">
        <f>I8/I7-1</f>
        <v>0.026494845360824915</v>
      </c>
      <c r="L8" s="113"/>
      <c r="M8" s="112">
        <f>$L$11*C8</f>
        <v>1002.9968017326049</v>
      </c>
    </row>
    <row r="9" spans="2:13" s="1" customFormat="1" ht="28.5" customHeight="1" thickBot="1">
      <c r="B9" s="93" t="s">
        <v>30</v>
      </c>
      <c r="C9" s="95">
        <v>1009.5</v>
      </c>
      <c r="D9" s="94">
        <f>D8*C9/C8</f>
        <v>102.19886597938145</v>
      </c>
      <c r="E9" s="99">
        <f>D9/D8-1</f>
        <v>0.013859596263934959</v>
      </c>
      <c r="F9" s="97"/>
      <c r="G9" s="97"/>
      <c r="H9" s="97" t="s">
        <v>31</v>
      </c>
      <c r="I9" s="98">
        <f>D9*$G$11</f>
        <v>1016.8979324586367</v>
      </c>
      <c r="J9" s="100">
        <f>I9/I8-1</f>
        <v>0.013859596263934959</v>
      </c>
      <c r="L9" s="113"/>
      <c r="M9" s="112">
        <f>$L$11*C9</f>
        <v>1016.8979324586367</v>
      </c>
    </row>
    <row r="10" spans="2:13" s="1" customFormat="1" ht="27" customHeight="1" thickBot="1">
      <c r="B10" s="93" t="s">
        <v>32</v>
      </c>
      <c r="C10" s="95">
        <v>995.7</v>
      </c>
      <c r="D10" s="94">
        <f>D9*C10/C9</f>
        <v>100.801793814433</v>
      </c>
      <c r="E10" s="99">
        <f>D10/D9-1</f>
        <v>-0.013670133729569156</v>
      </c>
      <c r="F10" s="97"/>
      <c r="G10" s="97"/>
      <c r="H10" s="97" t="s">
        <v>29</v>
      </c>
      <c r="I10" s="98">
        <f>D10*$G$11</f>
        <v>1002.9968017326048</v>
      </c>
      <c r="J10" s="100">
        <f>I10/I9-1</f>
        <v>-0.013670133729569045</v>
      </c>
      <c r="L10" s="113"/>
      <c r="M10" s="112">
        <f>$L$11*C10</f>
        <v>1002.9968017326049</v>
      </c>
    </row>
    <row r="11" spans="2:13" s="1" customFormat="1" ht="21.75" thickBot="1">
      <c r="B11" s="102" t="s">
        <v>33</v>
      </c>
      <c r="C11" s="103">
        <f>SUM(C7:C10)</f>
        <v>3970.8999999999996</v>
      </c>
      <c r="D11" s="104">
        <f>SUM(D7:D10)</f>
        <v>402.00245360824744</v>
      </c>
      <c r="E11" s="105"/>
      <c r="F11" s="106">
        <v>4000</v>
      </c>
      <c r="G11" s="107">
        <f>F11/D11</f>
        <v>9.950188025215418</v>
      </c>
      <c r="H11" s="106"/>
      <c r="I11" s="103">
        <f>SUM(I7:I10)</f>
        <v>4000</v>
      </c>
      <c r="J11" s="105"/>
      <c r="L11" s="114">
        <f>F11/C11</f>
        <v>1.0073283134805713</v>
      </c>
      <c r="M11" s="115">
        <f>SUM(M7:M10)</f>
        <v>4000.000000000001</v>
      </c>
    </row>
    <row r="12" spans="2:10" s="1" customFormat="1" ht="21.75" thickBot="1">
      <c r="B12" s="70">
        <v>1992</v>
      </c>
      <c r="C12" s="80"/>
      <c r="D12" s="80"/>
      <c r="E12" s="81"/>
      <c r="F12" s="71"/>
      <c r="G12" s="71"/>
      <c r="H12" s="71"/>
      <c r="I12" s="71"/>
      <c r="J12" s="81"/>
    </row>
    <row r="13" spans="2:13" s="1" customFormat="1" ht="33" customHeight="1" thickBot="1">
      <c r="B13" s="93" t="s">
        <v>26</v>
      </c>
      <c r="C13" s="95">
        <v>977.9</v>
      </c>
      <c r="D13" s="94">
        <f>D10*C13/C10</f>
        <v>98.99977319587629</v>
      </c>
      <c r="E13" s="101">
        <f>D13/D10-1</f>
        <v>-0.01787687054333642</v>
      </c>
      <c r="F13" s="97"/>
      <c r="G13" s="97"/>
      <c r="H13" s="97" t="s">
        <v>53</v>
      </c>
      <c r="I13" s="98">
        <f>D13*$G$17</f>
        <v>1018.4736176066024</v>
      </c>
      <c r="J13" s="101">
        <f>I13/I10-1</f>
        <v>0.015430573504583878</v>
      </c>
      <c r="L13" s="111"/>
      <c r="M13" s="112">
        <f>$L$17*C13</f>
        <v>1018.4736176066024</v>
      </c>
    </row>
    <row r="14" spans="2:13" s="1" customFormat="1" ht="25.5" customHeight="1" thickBot="1">
      <c r="B14" s="93" t="s">
        <v>28</v>
      </c>
      <c r="C14" s="95">
        <v>1003.6</v>
      </c>
      <c r="D14" s="94">
        <f>D13*C14/C13</f>
        <v>101.60156701030928</v>
      </c>
      <c r="E14" s="99">
        <f>D14/D13-1</f>
        <v>0.026280805808365004</v>
      </c>
      <c r="F14" s="97"/>
      <c r="G14" s="97"/>
      <c r="H14" s="97" t="s">
        <v>54</v>
      </c>
      <c r="I14" s="98">
        <f>D14*$G$17</f>
        <v>1045.2399249718644</v>
      </c>
      <c r="J14" s="99">
        <f>I14/I13-1</f>
        <v>0.026280805808365004</v>
      </c>
      <c r="L14" s="111"/>
      <c r="M14" s="112">
        <f>$L$17*C14</f>
        <v>1045.2399249718644</v>
      </c>
    </row>
    <row r="15" spans="2:13" s="1" customFormat="1" ht="27" customHeight="1" thickBot="1">
      <c r="B15" s="93" t="s">
        <v>30</v>
      </c>
      <c r="C15" s="95">
        <v>1014.4</v>
      </c>
      <c r="D15" s="94">
        <f>D14*C15/C14</f>
        <v>102.69492783505154</v>
      </c>
      <c r="E15" s="99">
        <f>D15/D14-1</f>
        <v>0.010761259465922546</v>
      </c>
      <c r="F15" s="97"/>
      <c r="G15" s="97"/>
      <c r="H15" s="97" t="s">
        <v>55</v>
      </c>
      <c r="I15" s="98">
        <f>D15*$G$17</f>
        <v>1056.488023008628</v>
      </c>
      <c r="J15" s="99">
        <f>I15/I14-1</f>
        <v>0.010761259465922546</v>
      </c>
      <c r="L15" s="111"/>
      <c r="M15" s="112">
        <f>$L$17*C15</f>
        <v>1056.488023008628</v>
      </c>
    </row>
    <row r="16" spans="2:13" s="1" customFormat="1" ht="26.25" customHeight="1" thickBot="1">
      <c r="B16" s="93" t="s">
        <v>32</v>
      </c>
      <c r="C16" s="95">
        <v>1002.6</v>
      </c>
      <c r="D16" s="94">
        <f>D15*C16/C15</f>
        <v>101.50032989690722</v>
      </c>
      <c r="E16" s="99">
        <f>D16/D15-1</f>
        <v>-0.011632492113564652</v>
      </c>
      <c r="F16" s="97"/>
      <c r="G16" s="97"/>
      <c r="H16" s="97" t="s">
        <v>56</v>
      </c>
      <c r="I16" s="98">
        <f>D16*$G$17</f>
        <v>1044.1984344129048</v>
      </c>
      <c r="J16" s="99">
        <f>I16/I15-1</f>
        <v>-0.011632492113564541</v>
      </c>
      <c r="L16" s="111"/>
      <c r="M16" s="112">
        <f>$L$17*C16</f>
        <v>1044.1984344129048</v>
      </c>
    </row>
    <row r="17" spans="2:13" s="1" customFormat="1" ht="21.75" thickBot="1">
      <c r="B17" s="102" t="s">
        <v>33</v>
      </c>
      <c r="C17" s="103">
        <f>SUM(C13:C16)</f>
        <v>3998.5</v>
      </c>
      <c r="D17" s="104">
        <f>SUM(D13:D16)</f>
        <v>404.7965979381443</v>
      </c>
      <c r="E17" s="108">
        <f>D17/D11-1</f>
        <v>0.00695056536301597</v>
      </c>
      <c r="F17" s="106">
        <v>4164.4</v>
      </c>
      <c r="G17" s="109">
        <f>F17/D17</f>
        <v>10.28763586752364</v>
      </c>
      <c r="H17" s="106"/>
      <c r="I17" s="104">
        <f>SUM(I13:I16)</f>
        <v>4164.4</v>
      </c>
      <c r="J17" s="110">
        <v>0.04</v>
      </c>
      <c r="L17" s="114">
        <f>F17/C17</f>
        <v>1.0414905589596097</v>
      </c>
      <c r="M17" s="115">
        <f>SUM(M13:M16)</f>
        <v>4164.4</v>
      </c>
    </row>
    <row r="18" spans="2:10" s="1" customFormat="1" ht="21.75" thickBot="1">
      <c r="B18" s="84"/>
      <c r="C18" s="85"/>
      <c r="D18" s="85"/>
      <c r="E18" s="86"/>
      <c r="F18" s="86"/>
      <c r="G18" s="86"/>
      <c r="H18" s="86"/>
      <c r="I18" s="86"/>
      <c r="J18" s="86"/>
    </row>
    <row r="19" spans="2:10" s="1" customFormat="1" ht="22.5" thickBot="1" thickTop="1">
      <c r="B19" s="70">
        <v>1993</v>
      </c>
      <c r="C19" s="80"/>
      <c r="D19" s="80"/>
      <c r="E19" s="71"/>
      <c r="F19" s="71"/>
      <c r="G19" s="71"/>
      <c r="H19" s="71"/>
      <c r="I19" s="71"/>
      <c r="J19" s="71"/>
    </row>
    <row r="20" spans="2:10" s="1" customFormat="1" ht="21.75" thickBot="1">
      <c r="B20" s="70" t="s">
        <v>26</v>
      </c>
      <c r="C20" s="80">
        <v>992.7</v>
      </c>
      <c r="D20" s="80"/>
      <c r="E20" s="87">
        <v>-0.01</v>
      </c>
      <c r="F20" s="71"/>
      <c r="G20" s="71"/>
      <c r="H20" s="71"/>
      <c r="I20" s="71"/>
      <c r="J20" s="71"/>
    </row>
    <row r="21" spans="2:10" s="1" customFormat="1" ht="21.75" thickBot="1">
      <c r="B21" s="70" t="s">
        <v>28</v>
      </c>
      <c r="C21" s="80">
        <v>1017.4</v>
      </c>
      <c r="D21" s="80"/>
      <c r="E21" s="87">
        <v>0.025</v>
      </c>
      <c r="F21" s="71"/>
      <c r="G21" s="71"/>
      <c r="H21" s="71"/>
      <c r="I21" s="71"/>
      <c r="J21" s="71"/>
    </row>
    <row r="22" spans="2:10" s="1" customFormat="1" ht="21.75" thickBot="1">
      <c r="B22" s="70" t="s">
        <v>30</v>
      </c>
      <c r="C22" s="80">
        <v>1022.3</v>
      </c>
      <c r="D22" s="71"/>
      <c r="E22" s="87">
        <v>0.005</v>
      </c>
      <c r="F22" s="71"/>
      <c r="G22" s="71"/>
      <c r="H22" s="71"/>
      <c r="I22" s="71"/>
      <c r="J22" s="71"/>
    </row>
    <row r="23" spans="2:10" s="1" customFormat="1" ht="21.75" thickBot="1">
      <c r="B23" s="70" t="s">
        <v>32</v>
      </c>
      <c r="C23" s="80">
        <v>1002.6</v>
      </c>
      <c r="D23" s="71"/>
      <c r="E23" s="87">
        <v>-0.019</v>
      </c>
      <c r="F23" s="71"/>
      <c r="G23" s="71"/>
      <c r="H23" s="71"/>
      <c r="I23" s="71"/>
      <c r="J23" s="71"/>
    </row>
    <row r="24" spans="2:10" s="1" customFormat="1" ht="21.75" thickBot="1">
      <c r="B24" s="82" t="s">
        <v>33</v>
      </c>
      <c r="C24" s="83">
        <v>4035</v>
      </c>
      <c r="D24" s="72"/>
      <c r="E24" s="72"/>
      <c r="F24" s="72">
        <v>4000</v>
      </c>
      <c r="G24" s="72"/>
      <c r="H24" s="72"/>
      <c r="I24" s="72"/>
      <c r="J24" s="72"/>
    </row>
    <row r="25" spans="2:10" s="1" customFormat="1" ht="21.75" thickBot="1">
      <c r="B25" s="70">
        <v>1994</v>
      </c>
      <c r="C25" s="80"/>
      <c r="D25" s="71"/>
      <c r="E25" s="71"/>
      <c r="F25" s="71"/>
      <c r="G25" s="71"/>
      <c r="H25" s="71"/>
      <c r="I25" s="71"/>
      <c r="J25" s="71"/>
    </row>
    <row r="26" spans="2:10" s="1" customFormat="1" ht="21.75" thickBot="1">
      <c r="B26" s="70" t="s">
        <v>26</v>
      </c>
      <c r="C26" s="80">
        <v>992.7</v>
      </c>
      <c r="D26" s="71"/>
      <c r="E26" s="88">
        <v>-0.01</v>
      </c>
      <c r="F26" s="71"/>
      <c r="G26" s="71"/>
      <c r="H26" s="71"/>
      <c r="I26" s="71"/>
      <c r="J26" s="71"/>
    </row>
    <row r="27" spans="2:10" s="1" customFormat="1" ht="21.75" thickBot="1">
      <c r="B27" s="70" t="s">
        <v>28</v>
      </c>
      <c r="C27" s="80">
        <v>1017.4</v>
      </c>
      <c r="D27" s="71"/>
      <c r="E27" s="87">
        <v>0.025</v>
      </c>
      <c r="F27" s="71"/>
      <c r="G27" s="71"/>
      <c r="H27" s="71"/>
      <c r="I27" s="71"/>
      <c r="J27" s="71"/>
    </row>
    <row r="28" spans="2:10" s="1" customFormat="1" ht="21.75" thickBot="1">
      <c r="B28" s="70" t="s">
        <v>30</v>
      </c>
      <c r="C28" s="80">
        <v>1022.3</v>
      </c>
      <c r="D28" s="71"/>
      <c r="E28" s="87">
        <v>0.005</v>
      </c>
      <c r="F28" s="71"/>
      <c r="G28" s="71"/>
      <c r="H28" s="71"/>
      <c r="I28" s="71"/>
      <c r="J28" s="71"/>
    </row>
    <row r="29" spans="2:10" s="1" customFormat="1" ht="21.75" thickBot="1">
      <c r="B29" s="70" t="s">
        <v>32</v>
      </c>
      <c r="C29" s="80">
        <v>1002.6</v>
      </c>
      <c r="D29" s="71"/>
      <c r="E29" s="87">
        <v>-0.019</v>
      </c>
      <c r="F29" s="71"/>
      <c r="G29" s="71"/>
      <c r="H29" s="71"/>
      <c r="I29" s="71"/>
      <c r="J29" s="71"/>
    </row>
    <row r="30" spans="2:10" s="1" customFormat="1" ht="21.75" thickBot="1">
      <c r="B30" s="82" t="s">
        <v>33</v>
      </c>
      <c r="C30" s="83">
        <v>4035</v>
      </c>
      <c r="D30" s="72"/>
      <c r="E30" s="72"/>
      <c r="F30" s="72">
        <v>5000</v>
      </c>
      <c r="G30" s="72"/>
      <c r="H30" s="72"/>
      <c r="I30" s="72"/>
      <c r="J30" s="72"/>
    </row>
    <row r="31" spans="2:10" s="1" customFormat="1" ht="21.75" thickBot="1">
      <c r="B31" s="70"/>
      <c r="C31" s="71"/>
      <c r="D31" s="71"/>
      <c r="E31" s="71"/>
      <c r="F31" s="71"/>
      <c r="G31" s="71"/>
      <c r="H31" s="71"/>
      <c r="I31" s="71"/>
      <c r="J31" s="71"/>
    </row>
    <row r="32" spans="2:10" s="1" customFormat="1" ht="21.75" thickBot="1">
      <c r="B32" s="70"/>
      <c r="C32" s="71"/>
      <c r="D32" s="71"/>
      <c r="E32" s="71"/>
      <c r="F32" s="71"/>
      <c r="G32" s="71"/>
      <c r="H32" s="71"/>
      <c r="I32" s="71"/>
      <c r="J32" s="71"/>
    </row>
    <row r="33" spans="2:10" s="1" customFormat="1" ht="21.75" thickBot="1">
      <c r="B33" s="70"/>
      <c r="C33" s="71"/>
      <c r="D33" s="71"/>
      <c r="E33" s="71"/>
      <c r="F33" s="71"/>
      <c r="G33" s="71"/>
      <c r="H33" s="71"/>
      <c r="I33" s="71"/>
      <c r="J33" s="71"/>
    </row>
    <row r="34" spans="2:10" s="1" customFormat="1" ht="21.75" thickBot="1">
      <c r="B34" s="70"/>
      <c r="C34" s="71"/>
      <c r="D34" s="71"/>
      <c r="E34" s="71"/>
      <c r="F34" s="71"/>
      <c r="G34" s="71"/>
      <c r="H34" s="71"/>
      <c r="I34" s="71"/>
      <c r="J34" s="71"/>
    </row>
    <row r="37" ht="19.5" thickBot="1"/>
    <row r="38" spans="2:10" ht="90.75" thickBot="1">
      <c r="B38" s="53"/>
      <c r="C38" s="92" t="s">
        <v>19</v>
      </c>
      <c r="D38" s="92" t="s">
        <v>20</v>
      </c>
      <c r="E38" s="92" t="s">
        <v>34</v>
      </c>
      <c r="F38" s="92" t="s">
        <v>22</v>
      </c>
      <c r="G38" s="92" t="s">
        <v>75</v>
      </c>
      <c r="H38" s="92" t="s">
        <v>35</v>
      </c>
      <c r="I38" s="92" t="s">
        <v>36</v>
      </c>
      <c r="J38" s="92" t="s">
        <v>25</v>
      </c>
    </row>
    <row r="39" spans="2:10" ht="19.5" thickBot="1">
      <c r="B39" s="41"/>
      <c r="C39" s="43">
        <v>-1</v>
      </c>
      <c r="D39" s="43">
        <v>-2</v>
      </c>
      <c r="E39" s="43">
        <v>-3</v>
      </c>
      <c r="F39" s="43">
        <v>-4</v>
      </c>
      <c r="G39" s="43">
        <v>-5</v>
      </c>
      <c r="H39" s="43">
        <v>-6</v>
      </c>
      <c r="I39" s="43">
        <v>-7</v>
      </c>
      <c r="J39" s="43">
        <v>-8</v>
      </c>
    </row>
    <row r="40" spans="2:10" ht="25.5" customHeight="1" thickBot="1">
      <c r="B40" s="54">
        <v>1991</v>
      </c>
      <c r="C40" s="43"/>
      <c r="D40" s="43"/>
      <c r="E40" s="43"/>
      <c r="F40" s="43"/>
      <c r="G40" s="43"/>
      <c r="H40" s="43"/>
      <c r="I40" s="43"/>
      <c r="J40" s="43"/>
    </row>
    <row r="41" spans="2:10" ht="19.5" thickBot="1">
      <c r="B41" s="116" t="s">
        <v>26</v>
      </c>
      <c r="C41" s="117">
        <v>970</v>
      </c>
      <c r="D41" s="117">
        <v>98.2</v>
      </c>
      <c r="E41" s="118"/>
      <c r="F41" s="119"/>
      <c r="G41" s="119"/>
      <c r="H41" s="120">
        <f>D41*$G$45</f>
        <v>977.1144278606964</v>
      </c>
      <c r="I41" s="117">
        <v>972.4</v>
      </c>
      <c r="J41" s="118"/>
    </row>
    <row r="42" spans="2:10" ht="19.5" thickBot="1">
      <c r="B42" s="116" t="s">
        <v>28</v>
      </c>
      <c r="C42" s="117">
        <v>995.7</v>
      </c>
      <c r="D42" s="117">
        <v>100.8</v>
      </c>
      <c r="E42" s="121">
        <v>0.026</v>
      </c>
      <c r="F42" s="119"/>
      <c r="G42" s="119"/>
      <c r="H42" s="120">
        <f>D42*$G$45</f>
        <v>1002.9850746268655</v>
      </c>
      <c r="I42" s="117">
        <v>996.1</v>
      </c>
      <c r="J42" s="121">
        <v>0.026</v>
      </c>
    </row>
    <row r="43" spans="2:10" ht="19.5" thickBot="1">
      <c r="B43" s="116" t="s">
        <v>30</v>
      </c>
      <c r="C43" s="117">
        <v>1009.5</v>
      </c>
      <c r="D43" s="117">
        <v>102.2</v>
      </c>
      <c r="E43" s="121">
        <v>0.014</v>
      </c>
      <c r="F43" s="119"/>
      <c r="G43" s="119"/>
      <c r="H43" s="120">
        <f>D43*$G$45</f>
        <v>1016.9154228855721</v>
      </c>
      <c r="I43" s="117">
        <v>1016.5</v>
      </c>
      <c r="J43" s="121">
        <v>0.02</v>
      </c>
    </row>
    <row r="44" spans="2:10" ht="19.5" thickBot="1">
      <c r="B44" s="116" t="s">
        <v>32</v>
      </c>
      <c r="C44" s="117">
        <v>995.7</v>
      </c>
      <c r="D44" s="117">
        <v>100.8</v>
      </c>
      <c r="E44" s="121">
        <v>-0.014</v>
      </c>
      <c r="F44" s="119"/>
      <c r="G44" s="119"/>
      <c r="H44" s="120">
        <f>D44*$G$45</f>
        <v>1002.9850746268655</v>
      </c>
      <c r="I44" s="117">
        <v>1014.9</v>
      </c>
      <c r="J44" s="121">
        <v>-0.002</v>
      </c>
    </row>
    <row r="45" spans="2:10" ht="19.5" thickBot="1">
      <c r="B45" s="124" t="s">
        <v>33</v>
      </c>
      <c r="C45" s="125">
        <v>3970.9</v>
      </c>
      <c r="D45" s="125">
        <f>SUM(D41:D44)</f>
        <v>402</v>
      </c>
      <c r="E45" s="126"/>
      <c r="F45" s="127">
        <v>4000</v>
      </c>
      <c r="G45" s="128">
        <f>F45/D45</f>
        <v>9.950248756218905</v>
      </c>
      <c r="H45" s="125">
        <f>SUM(H41:H44)</f>
        <v>4000</v>
      </c>
      <c r="I45" s="125">
        <v>4000</v>
      </c>
      <c r="J45" s="126"/>
    </row>
    <row r="46" spans="2:10" ht="19.5" thickBot="1">
      <c r="B46" s="45">
        <v>1992</v>
      </c>
      <c r="C46" s="42"/>
      <c r="D46" s="42"/>
      <c r="E46" s="44"/>
      <c r="F46" s="43"/>
      <c r="G46" s="43"/>
      <c r="H46" s="42"/>
      <c r="I46" s="42"/>
      <c r="J46" s="44"/>
    </row>
    <row r="47" spans="2:10" ht="19.5" thickBot="1">
      <c r="B47" s="116" t="s">
        <v>26</v>
      </c>
      <c r="C47" s="117">
        <v>977.9</v>
      </c>
      <c r="D47" s="117">
        <v>99</v>
      </c>
      <c r="E47" s="122">
        <v>-0.018</v>
      </c>
      <c r="F47" s="119"/>
      <c r="G47" s="119"/>
      <c r="H47" s="123"/>
      <c r="I47" s="117">
        <v>1001.3</v>
      </c>
      <c r="J47" s="122">
        <v>-0.013</v>
      </c>
    </row>
    <row r="48" spans="2:10" ht="19.5" thickBot="1">
      <c r="B48" s="116" t="s">
        <v>28</v>
      </c>
      <c r="C48" s="117">
        <v>1003.6</v>
      </c>
      <c r="D48" s="117">
        <v>101.6</v>
      </c>
      <c r="E48" s="121">
        <v>0.026</v>
      </c>
      <c r="F48" s="119"/>
      <c r="G48" s="119"/>
      <c r="H48" s="117"/>
      <c r="I48" s="117">
        <v>104.4</v>
      </c>
      <c r="J48" s="121">
        <v>0.039</v>
      </c>
    </row>
    <row r="49" spans="2:10" ht="19.5" thickBot="1">
      <c r="B49" s="116" t="s">
        <v>30</v>
      </c>
      <c r="C49" s="117">
        <v>1014.4</v>
      </c>
      <c r="D49" s="117">
        <v>102.7</v>
      </c>
      <c r="E49" s="121">
        <v>0.011</v>
      </c>
      <c r="F49" s="119"/>
      <c r="G49" s="119"/>
      <c r="H49" s="117"/>
      <c r="I49" s="117">
        <v>1062.4</v>
      </c>
      <c r="J49" s="121">
        <v>0.021</v>
      </c>
    </row>
    <row r="50" spans="2:10" ht="19.5" thickBot="1">
      <c r="B50" s="116" t="s">
        <v>32</v>
      </c>
      <c r="C50" s="117">
        <v>1002.6</v>
      </c>
      <c r="D50" s="117">
        <v>101.5</v>
      </c>
      <c r="E50" s="121">
        <v>-0.012</v>
      </c>
      <c r="F50" s="119"/>
      <c r="G50" s="119"/>
      <c r="H50" s="117"/>
      <c r="I50" s="117">
        <v>1057.3</v>
      </c>
      <c r="J50" s="121">
        <v>-0.005</v>
      </c>
    </row>
    <row r="51" spans="2:10" ht="19.5" thickBot="1">
      <c r="B51" s="124" t="s">
        <v>33</v>
      </c>
      <c r="C51" s="125">
        <v>3998.5</v>
      </c>
      <c r="D51" s="125">
        <v>404.8</v>
      </c>
      <c r="E51" s="129">
        <v>0.007</v>
      </c>
      <c r="F51" s="127">
        <v>4164.4</v>
      </c>
      <c r="G51" s="127">
        <v>10.28</v>
      </c>
      <c r="H51" s="125"/>
      <c r="I51" s="125">
        <v>4164.4</v>
      </c>
      <c r="J51" s="130">
        <v>0.04</v>
      </c>
    </row>
    <row r="52" spans="2:10" ht="19.5" thickBot="1">
      <c r="B52" s="46"/>
      <c r="C52" s="47"/>
      <c r="D52" s="48"/>
      <c r="E52" s="48"/>
      <c r="F52" s="48"/>
      <c r="G52" s="48"/>
      <c r="H52" s="47"/>
      <c r="I52" s="47"/>
      <c r="J52" s="48"/>
    </row>
    <row r="53" spans="2:16" ht="21" customHeight="1" thickBot="1" thickTop="1">
      <c r="B53" s="55">
        <v>1993</v>
      </c>
      <c r="C53" s="42"/>
      <c r="D53" s="43"/>
      <c r="E53" s="43"/>
      <c r="F53" s="43"/>
      <c r="G53" s="43"/>
      <c r="H53" s="42"/>
      <c r="I53" s="42"/>
      <c r="J53" s="43"/>
      <c r="M53" s="64" t="s">
        <v>38</v>
      </c>
      <c r="N53" s="65"/>
      <c r="O53" s="161" t="s">
        <v>39</v>
      </c>
      <c r="P53" s="162"/>
    </row>
    <row r="54" spans="2:16" ht="19.5" thickBot="1">
      <c r="B54" s="116" t="s">
        <v>26</v>
      </c>
      <c r="C54" s="117">
        <v>992.7</v>
      </c>
      <c r="D54" s="119"/>
      <c r="E54" s="132">
        <v>-0.01</v>
      </c>
      <c r="F54" s="119"/>
      <c r="G54" s="119"/>
      <c r="H54" s="117">
        <v>984.1</v>
      </c>
      <c r="I54" s="117">
        <v>960.4</v>
      </c>
      <c r="J54" s="132">
        <v>-0.092</v>
      </c>
      <c r="M54" s="41" t="s">
        <v>40</v>
      </c>
      <c r="N54" s="43">
        <v>-0.0981445</v>
      </c>
      <c r="O54" s="43" t="s">
        <v>41</v>
      </c>
      <c r="P54" s="43">
        <v>0.57373047</v>
      </c>
    </row>
    <row r="55" spans="2:16" ht="19.5" thickBot="1">
      <c r="B55" s="116" t="s">
        <v>28</v>
      </c>
      <c r="C55" s="117">
        <v>1017.4</v>
      </c>
      <c r="D55" s="119"/>
      <c r="E55" s="132">
        <v>0.025</v>
      </c>
      <c r="F55" s="119"/>
      <c r="G55" s="119"/>
      <c r="H55" s="117">
        <v>1008.6</v>
      </c>
      <c r="I55" s="117">
        <v>973.8</v>
      </c>
      <c r="J55" s="132">
        <v>0.014</v>
      </c>
      <c r="M55" s="41" t="s">
        <v>42</v>
      </c>
      <c r="N55" s="43">
        <v>-0.1440297</v>
      </c>
      <c r="O55" s="43" t="s">
        <v>43</v>
      </c>
      <c r="P55" s="43">
        <v>0.90283203</v>
      </c>
    </row>
    <row r="56" spans="2:16" ht="19.5" thickBot="1">
      <c r="B56" s="116" t="s">
        <v>30</v>
      </c>
      <c r="C56" s="117">
        <v>1022.3</v>
      </c>
      <c r="D56" s="119"/>
      <c r="E56" s="132">
        <v>0.005</v>
      </c>
      <c r="F56" s="119"/>
      <c r="G56" s="119"/>
      <c r="H56" s="117">
        <v>1013.4</v>
      </c>
      <c r="I56" s="117">
        <v>1011.4</v>
      </c>
      <c r="J56" s="132">
        <v>0.039</v>
      </c>
      <c r="M56" s="41" t="s">
        <v>44</v>
      </c>
      <c r="N56" s="43">
        <v>-0.0083008</v>
      </c>
      <c r="O56" s="43" t="s">
        <v>45</v>
      </c>
      <c r="P56" s="43">
        <v>1.17911122</v>
      </c>
    </row>
    <row r="57" spans="2:16" ht="19.5" thickBot="1">
      <c r="B57" s="116" t="s">
        <v>32</v>
      </c>
      <c r="C57" s="117">
        <v>1002.6</v>
      </c>
      <c r="D57" s="119"/>
      <c r="E57" s="132">
        <v>-0.019</v>
      </c>
      <c r="F57" s="119"/>
      <c r="G57" s="119"/>
      <c r="H57" s="117">
        <v>993.9</v>
      </c>
      <c r="I57" s="117">
        <v>1054.3</v>
      </c>
      <c r="J57" s="132">
        <v>0.042</v>
      </c>
      <c r="M57" s="41" t="s">
        <v>46</v>
      </c>
      <c r="N57" s="43">
        <v>0.25048828</v>
      </c>
      <c r="O57" s="43" t="s">
        <v>47</v>
      </c>
      <c r="P57" s="43">
        <v>1.34423822</v>
      </c>
    </row>
    <row r="58" spans="2:16" ht="19.5" thickBot="1">
      <c r="B58" s="124" t="s">
        <v>33</v>
      </c>
      <c r="C58" s="125">
        <v>4035</v>
      </c>
      <c r="D58" s="127"/>
      <c r="E58" s="131">
        <v>0.009</v>
      </c>
      <c r="F58" s="127">
        <v>4000</v>
      </c>
      <c r="G58" s="127"/>
      <c r="H58" s="125">
        <v>4000</v>
      </c>
      <c r="I58" s="125">
        <v>4000</v>
      </c>
      <c r="J58" s="131">
        <v>-0.039</v>
      </c>
      <c r="M58" s="41" t="s">
        <v>33</v>
      </c>
      <c r="N58" s="52">
        <f>SUM(N54:N57)</f>
        <v>1.32800000000044E-05</v>
      </c>
      <c r="O58" s="43"/>
      <c r="P58" s="52">
        <f>SUM(P54:P57)</f>
        <v>3.9999119400000005</v>
      </c>
    </row>
    <row r="59" spans="2:10" ht="20.25" thickBot="1">
      <c r="B59" s="55">
        <v>1994</v>
      </c>
      <c r="C59" s="42"/>
      <c r="D59" s="43"/>
      <c r="E59" s="43"/>
      <c r="F59" s="43"/>
      <c r="G59" s="43"/>
      <c r="H59" s="43"/>
      <c r="I59" s="42"/>
      <c r="J59" s="43"/>
    </row>
    <row r="60" spans="2:16" ht="20.25" thickBot="1">
      <c r="B60" s="41" t="s">
        <v>26</v>
      </c>
      <c r="C60" s="42">
        <v>992.7</v>
      </c>
      <c r="D60" s="43"/>
      <c r="E60" s="50">
        <v>-0.01</v>
      </c>
      <c r="F60" s="43"/>
      <c r="G60" s="43"/>
      <c r="H60" s="43"/>
      <c r="I60" s="42">
        <v>1131.1</v>
      </c>
      <c r="J60" s="49">
        <v>0.073</v>
      </c>
      <c r="M60" s="61" t="s">
        <v>48</v>
      </c>
      <c r="N60" s="51"/>
      <c r="O60" s="51"/>
      <c r="P60" s="51"/>
    </row>
    <row r="61" spans="2:16" ht="19.5" thickBot="1">
      <c r="B61" s="41" t="s">
        <v>28</v>
      </c>
      <c r="C61" s="42">
        <v>1017.4</v>
      </c>
      <c r="D61" s="43"/>
      <c r="E61" s="49">
        <v>0.025</v>
      </c>
      <c r="F61" s="43"/>
      <c r="G61" s="43"/>
      <c r="H61" s="43"/>
      <c r="I61" s="42">
        <v>1235.2</v>
      </c>
      <c r="J61" s="49">
        <v>0.092</v>
      </c>
      <c r="M61" s="62" t="s">
        <v>49</v>
      </c>
      <c r="N61" s="51"/>
      <c r="O61" s="51"/>
      <c r="P61" s="51"/>
    </row>
    <row r="62" spans="2:16" ht="20.25" thickBot="1">
      <c r="B62" s="41" t="s">
        <v>30</v>
      </c>
      <c r="C62" s="42">
        <v>1022.3</v>
      </c>
      <c r="D62" s="43"/>
      <c r="E62" s="49">
        <v>0.005</v>
      </c>
      <c r="F62" s="43"/>
      <c r="G62" s="43"/>
      <c r="H62" s="43"/>
      <c r="I62" s="42" t="s">
        <v>37</v>
      </c>
      <c r="J62" s="49">
        <v>0.058</v>
      </c>
      <c r="M62" s="63" t="s">
        <v>50</v>
      </c>
      <c r="N62" s="51"/>
      <c r="O62" s="51"/>
      <c r="P62" s="51"/>
    </row>
    <row r="63" spans="2:16" ht="20.25" thickBot="1">
      <c r="B63" s="41" t="s">
        <v>32</v>
      </c>
      <c r="C63" s="42">
        <v>1002.6</v>
      </c>
      <c r="D63" s="43"/>
      <c r="E63" s="49">
        <v>-0.019</v>
      </c>
      <c r="F63" s="43"/>
      <c r="G63" s="43"/>
      <c r="H63" s="43"/>
      <c r="I63" s="42">
        <v>1326.9</v>
      </c>
      <c r="J63" s="49">
        <v>0.015</v>
      </c>
      <c r="M63" s="63" t="s">
        <v>51</v>
      </c>
      <c r="N63" s="51"/>
      <c r="O63" s="51"/>
      <c r="P63" s="51"/>
    </row>
    <row r="64" spans="2:15" ht="19.5" thickBot="1">
      <c r="B64" s="56" t="s">
        <v>33</v>
      </c>
      <c r="C64" s="57">
        <v>4035</v>
      </c>
      <c r="D64" s="58"/>
      <c r="E64" s="59">
        <v>0</v>
      </c>
      <c r="F64" s="58">
        <v>5000</v>
      </c>
      <c r="G64" s="58"/>
      <c r="H64" s="58"/>
      <c r="I64" s="57">
        <v>5000</v>
      </c>
      <c r="J64" s="60">
        <v>0.25</v>
      </c>
      <c r="O64" s="40"/>
    </row>
    <row r="65" ht="19.5" thickTop="1"/>
  </sheetData>
  <sheetProtection/>
  <mergeCells count="10">
    <mergeCell ref="H3:I3"/>
    <mergeCell ref="H4:I4"/>
    <mergeCell ref="J3:J4"/>
    <mergeCell ref="O53:P53"/>
    <mergeCell ref="G3:G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2" max="2" width="14.8515625" style="0" customWidth="1"/>
    <col min="3" max="3" width="21.421875" style="0" customWidth="1"/>
    <col min="4" max="4" width="25.7109375" style="0" customWidth="1"/>
    <col min="5" max="5" width="27.57421875" style="0" customWidth="1"/>
    <col min="6" max="6" width="28.140625" style="0" customWidth="1"/>
    <col min="7" max="7" width="33.57421875" style="0" customWidth="1"/>
    <col min="8" max="8" width="11.7109375" style="0" customWidth="1"/>
  </cols>
  <sheetData>
    <row r="1" spans="2:6" ht="33.75">
      <c r="B1" s="90" t="s">
        <v>72</v>
      </c>
      <c r="C1" s="68"/>
      <c r="D1" s="68"/>
      <c r="E1" s="68"/>
      <c r="F1" s="68"/>
    </row>
    <row r="2" ht="15.75" thickBot="1"/>
    <row r="3" spans="2:8" ht="61.5" thickBot="1">
      <c r="B3" s="69" t="s">
        <v>57</v>
      </c>
      <c r="C3" s="91" t="s">
        <v>58</v>
      </c>
      <c r="D3" s="91" t="s">
        <v>59</v>
      </c>
      <c r="E3" s="91" t="s">
        <v>60</v>
      </c>
      <c r="F3" s="91" t="s">
        <v>59</v>
      </c>
      <c r="G3" s="91" t="s">
        <v>61</v>
      </c>
      <c r="H3" s="142" t="s">
        <v>78</v>
      </c>
    </row>
    <row r="4" spans="2:8" ht="21" thickBot="1">
      <c r="B4" s="70" t="s">
        <v>62</v>
      </c>
      <c r="C4" s="71"/>
      <c r="D4" s="72"/>
      <c r="E4" s="72"/>
      <c r="F4" s="72"/>
      <c r="G4" s="72"/>
      <c r="H4" s="143"/>
    </row>
    <row r="5" spans="2:8" ht="21.75" thickBot="1">
      <c r="B5" s="136" t="s">
        <v>26</v>
      </c>
      <c r="C5" s="137">
        <v>225</v>
      </c>
      <c r="D5" s="72"/>
      <c r="E5" s="71"/>
      <c r="F5" s="71"/>
      <c r="G5" s="71">
        <f>C5/$C$5*100</f>
        <v>100</v>
      </c>
      <c r="H5" s="148">
        <f>G5</f>
        <v>100</v>
      </c>
    </row>
    <row r="6" spans="2:8" ht="21.75" thickBot="1">
      <c r="B6" s="136" t="s">
        <v>28</v>
      </c>
      <c r="C6" s="137">
        <v>247.5</v>
      </c>
      <c r="D6" s="72"/>
      <c r="E6" s="71"/>
      <c r="F6" s="71"/>
      <c r="G6" s="71">
        <f>C6/$C$5*100</f>
        <v>110.00000000000001</v>
      </c>
      <c r="H6" s="148">
        <f>G6</f>
        <v>110.00000000000001</v>
      </c>
    </row>
    <row r="7" spans="2:8" ht="21.75" thickBot="1">
      <c r="B7" s="136" t="s">
        <v>30</v>
      </c>
      <c r="C7" s="137">
        <v>247.5</v>
      </c>
      <c r="D7" s="72"/>
      <c r="E7" s="71"/>
      <c r="F7" s="71"/>
      <c r="G7" s="71">
        <f>C7/$C$5*100</f>
        <v>110.00000000000001</v>
      </c>
      <c r="H7" s="148">
        <f>G7</f>
        <v>110.00000000000001</v>
      </c>
    </row>
    <row r="8" spans="2:8" ht="21.75" thickBot="1">
      <c r="B8" s="136" t="s">
        <v>32</v>
      </c>
      <c r="C8" s="137">
        <v>270</v>
      </c>
      <c r="D8" s="72"/>
      <c r="E8" s="71"/>
      <c r="F8" s="71"/>
      <c r="G8" s="71">
        <f>C8/$C$5*100</f>
        <v>120</v>
      </c>
      <c r="H8" s="148">
        <f>G8</f>
        <v>120</v>
      </c>
    </row>
    <row r="9" spans="2:8" ht="21" thickBot="1">
      <c r="B9" s="73"/>
      <c r="C9" s="74"/>
      <c r="D9" s="74"/>
      <c r="E9" s="74"/>
      <c r="F9" s="74"/>
      <c r="G9" s="74"/>
      <c r="H9" s="144"/>
    </row>
    <row r="10" spans="2:8" ht="21.75" thickBot="1" thickTop="1">
      <c r="B10" s="75" t="s">
        <v>63</v>
      </c>
      <c r="C10" s="76"/>
      <c r="D10" s="76"/>
      <c r="E10" s="76"/>
      <c r="F10" s="76"/>
      <c r="G10" s="77"/>
      <c r="H10" s="144"/>
    </row>
    <row r="11" spans="2:8" ht="20.25" customHeight="1" thickBot="1">
      <c r="B11" s="136" t="s">
        <v>26</v>
      </c>
      <c r="C11" s="138">
        <v>279</v>
      </c>
      <c r="D11" s="139">
        <f>C11/C5*100</f>
        <v>124</v>
      </c>
      <c r="E11" s="140">
        <v>314.7</v>
      </c>
      <c r="F11" s="78"/>
      <c r="G11" s="71" t="s">
        <v>64</v>
      </c>
      <c r="H11" s="145">
        <f>D11*G5/100</f>
        <v>124</v>
      </c>
    </row>
    <row r="12" spans="2:9" ht="23.25" customHeight="1" thickBot="1">
      <c r="B12" s="136" t="s">
        <v>28</v>
      </c>
      <c r="C12" s="138">
        <v>270</v>
      </c>
      <c r="D12" s="139">
        <f>C12/C6*100</f>
        <v>109.09090909090908</v>
      </c>
      <c r="E12" s="140">
        <v>304.6</v>
      </c>
      <c r="F12" s="78"/>
      <c r="G12" s="71" t="s">
        <v>65</v>
      </c>
      <c r="H12" s="145">
        <f>D12*G6/100</f>
        <v>120</v>
      </c>
      <c r="I12" s="67"/>
    </row>
    <row r="13" spans="2:9" ht="20.25" customHeight="1" thickBot="1">
      <c r="B13" s="136" t="s">
        <v>30</v>
      </c>
      <c r="C13" s="138">
        <v>292.5</v>
      </c>
      <c r="D13" s="139">
        <f>C13/C7*100</f>
        <v>118.18181818181819</v>
      </c>
      <c r="E13" s="138">
        <v>330</v>
      </c>
      <c r="F13" s="78"/>
      <c r="G13" s="71" t="s">
        <v>66</v>
      </c>
      <c r="H13" s="145">
        <f>D13*G7/100</f>
        <v>130.00000000000003</v>
      </c>
      <c r="I13" s="67"/>
    </row>
    <row r="14" spans="2:9" ht="23.25" customHeight="1" thickBot="1">
      <c r="B14" s="136" t="s">
        <v>32</v>
      </c>
      <c r="C14" s="138">
        <v>301.5</v>
      </c>
      <c r="D14" s="139">
        <f>C14/C8*100</f>
        <v>111.66666666666667</v>
      </c>
      <c r="E14" s="140">
        <v>340.1</v>
      </c>
      <c r="F14" s="78"/>
      <c r="G14" s="71" t="s">
        <v>74</v>
      </c>
      <c r="H14" s="145">
        <f>D14*G8/100</f>
        <v>134</v>
      </c>
      <c r="I14" s="66"/>
    </row>
    <row r="15" spans="2:8" ht="21" thickBot="1">
      <c r="B15" s="73"/>
      <c r="C15" s="74"/>
      <c r="D15" s="74"/>
      <c r="E15" s="79"/>
      <c r="F15" s="74"/>
      <c r="G15" s="74"/>
      <c r="H15" s="146"/>
    </row>
    <row r="16" spans="2:8" ht="21.75" thickBot="1" thickTop="1">
      <c r="B16" s="75" t="s">
        <v>67</v>
      </c>
      <c r="C16" s="76"/>
      <c r="D16" s="76"/>
      <c r="E16" s="76"/>
      <c r="F16" s="76"/>
      <c r="G16" s="76"/>
      <c r="H16" s="146"/>
    </row>
    <row r="17" spans="2:8" ht="18" customHeight="1" thickBot="1">
      <c r="B17" s="70" t="s">
        <v>26</v>
      </c>
      <c r="C17" s="72"/>
      <c r="D17" s="72"/>
      <c r="E17" s="71">
        <v>320</v>
      </c>
      <c r="F17" s="141">
        <f>E17/E11*100</f>
        <v>101.68414362885288</v>
      </c>
      <c r="G17" s="78" t="s">
        <v>68</v>
      </c>
      <c r="H17" s="145">
        <f>F17*H11/100</f>
        <v>126.08833809977757</v>
      </c>
    </row>
    <row r="18" spans="2:8" ht="19.5" customHeight="1" thickBot="1">
      <c r="B18" s="70" t="s">
        <v>28</v>
      </c>
      <c r="C18" s="72"/>
      <c r="D18" s="72"/>
      <c r="E18" s="71">
        <v>310</v>
      </c>
      <c r="F18" s="141">
        <f>E18/E12*100</f>
        <v>101.77281680892973</v>
      </c>
      <c r="G18" s="78" t="s">
        <v>69</v>
      </c>
      <c r="H18" s="145">
        <f>F18*H12/100</f>
        <v>122.12738017071568</v>
      </c>
    </row>
    <row r="19" spans="2:8" ht="21" customHeight="1" thickBot="1">
      <c r="B19" s="70" t="s">
        <v>30</v>
      </c>
      <c r="C19" s="72"/>
      <c r="D19" s="72"/>
      <c r="E19" s="71">
        <v>360</v>
      </c>
      <c r="F19" s="141">
        <f>E19/E13*100</f>
        <v>109.09090909090908</v>
      </c>
      <c r="G19" s="78" t="s">
        <v>70</v>
      </c>
      <c r="H19" s="145">
        <f>F19*H13/100</f>
        <v>141.81818181818184</v>
      </c>
    </row>
    <row r="20" spans="2:8" ht="18" customHeight="1" thickBot="1">
      <c r="B20" s="70" t="s">
        <v>32</v>
      </c>
      <c r="C20" s="72"/>
      <c r="D20" s="72"/>
      <c r="E20" s="71">
        <v>380</v>
      </c>
      <c r="F20" s="141">
        <f>E20/E14*100</f>
        <v>111.73184357541899</v>
      </c>
      <c r="G20" s="78" t="s">
        <v>71</v>
      </c>
      <c r="H20" s="147">
        <f>F20*H14/100</f>
        <v>149.72067039106145</v>
      </c>
    </row>
  </sheetData>
  <sheetProtection/>
  <printOptions/>
  <pageMargins left="0.7" right="0.7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Viet</cp:lastModifiedBy>
  <dcterms:created xsi:type="dcterms:W3CDTF">2011-06-21T19:11:01Z</dcterms:created>
  <dcterms:modified xsi:type="dcterms:W3CDTF">2011-08-11T12:50:50Z</dcterms:modified>
  <cp:category/>
  <cp:version/>
  <cp:contentType/>
  <cp:contentStatus/>
</cp:coreProperties>
</file>