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2"/>
  </bookViews>
  <sheets>
    <sheet name="io" sheetId="1" r:id="rId1"/>
    <sheet name="ccal" sheetId="2" r:id="rId2"/>
    <sheet name="io2" sheetId="3" r:id="rId3"/>
    <sheet name="sna" sheetId="4" r:id="rId4"/>
  </sheets>
  <definedNames>
    <definedName name="_xlnm.Print_Area" localSheetId="1">'ccal'!$A$1:$G$26</definedName>
    <definedName name="_xlnm.Print_Area" localSheetId="0">'io'!$A$1:$N$49</definedName>
    <definedName name="_xlnm.Print_Area" localSheetId="2">'io2'!$A$1:$N$43</definedName>
    <definedName name="_xlnm.Print_Area" localSheetId="3">'sna'!$B$1:$Q$127</definedName>
    <definedName name="_xlnm.Print_Titles" localSheetId="3">'sna'!$B:$C,'sna'!$1:$6</definedName>
  </definedNames>
  <calcPr fullCalcOnLoad="1"/>
</workbook>
</file>

<file path=xl/sharedStrings.xml><?xml version="1.0" encoding="utf-8"?>
<sst xmlns="http://schemas.openxmlformats.org/spreadsheetml/2006/main" count="431" uniqueCount="198">
  <si>
    <t>Unincorporated</t>
  </si>
  <si>
    <t xml:space="preserve"> enterprises</t>
  </si>
  <si>
    <t>Corporate</t>
  </si>
  <si>
    <t>enterprises</t>
  </si>
  <si>
    <t>Financial services</t>
  </si>
  <si>
    <t xml:space="preserve"> </t>
  </si>
  <si>
    <t>(total f.o.b.)</t>
  </si>
  <si>
    <t>at basic prices</t>
  </si>
  <si>
    <t>margins</t>
  </si>
  <si>
    <t>Trade &amp; transport</t>
  </si>
  <si>
    <t>subsidies</t>
  </si>
  <si>
    <t>on products</t>
  </si>
  <si>
    <t>Imports c.i.f.</t>
  </si>
  <si>
    <t xml:space="preserve">Total product </t>
  </si>
  <si>
    <t>supply</t>
  </si>
  <si>
    <t>Other nonmarket services</t>
  </si>
  <si>
    <t>Government &amp;</t>
  </si>
  <si>
    <t>Financial activities</t>
  </si>
  <si>
    <t xml:space="preserve">Other nonmarket </t>
  </si>
  <si>
    <t>Output of industries at basic prices</t>
  </si>
  <si>
    <t>Exports</t>
  </si>
  <si>
    <t>f.o.b.</t>
  </si>
  <si>
    <t>Household</t>
  </si>
  <si>
    <t xml:space="preserve">Total use of </t>
  </si>
  <si>
    <t>products</t>
  </si>
  <si>
    <t xml:space="preserve"> formation</t>
  </si>
  <si>
    <t>Direct purchases abroad by residents</t>
  </si>
  <si>
    <t>Total uses at purchasers' prices</t>
  </si>
  <si>
    <t>Total gross value added/GDP</t>
  </si>
  <si>
    <t xml:space="preserve">     Gross value added at basic prices</t>
  </si>
  <si>
    <t>Industry output at basic prices/total</t>
  </si>
  <si>
    <t>Total</t>
  </si>
  <si>
    <t>economy</t>
  </si>
  <si>
    <t xml:space="preserve">final </t>
  </si>
  <si>
    <t>expenditures</t>
  </si>
  <si>
    <t>-</t>
  </si>
  <si>
    <t>SUPPLY TABLE</t>
  </si>
  <si>
    <t>(1)</t>
  </si>
  <si>
    <t>(2)</t>
  </si>
  <si>
    <t>(3)</t>
  </si>
  <si>
    <t>(4)</t>
  </si>
  <si>
    <t>(5)</t>
  </si>
  <si>
    <t>(7)</t>
  </si>
  <si>
    <t>(9)</t>
  </si>
  <si>
    <t>(10)</t>
  </si>
  <si>
    <t>USE TABLE</t>
  </si>
  <si>
    <t>(6)=(1)+..+(5)</t>
  </si>
  <si>
    <t>(8)</t>
  </si>
  <si>
    <t>(11)</t>
  </si>
  <si>
    <t>(12)</t>
  </si>
  <si>
    <t>capital</t>
  </si>
  <si>
    <t>U</t>
  </si>
  <si>
    <t>R</t>
  </si>
  <si>
    <t>Financial corp. sector</t>
  </si>
  <si>
    <t>Rest of the world sector</t>
  </si>
  <si>
    <t>Total Economy</t>
  </si>
  <si>
    <t>Intermediate consumption</t>
  </si>
  <si>
    <t>Output at basic prices</t>
  </si>
  <si>
    <t>Taxes less subsidies on products</t>
  </si>
  <si>
    <t>Gross value added at basic prices</t>
  </si>
  <si>
    <t>GDP</t>
  </si>
  <si>
    <t>Imports f.o.b.</t>
  </si>
  <si>
    <t>Exports f.o.b.</t>
  </si>
  <si>
    <t>PRODUCTION ACCOUNTS</t>
  </si>
  <si>
    <t>GENERATION OF INCOME ACCOUNTS</t>
  </si>
  <si>
    <t>External balance of goods &amp; services</t>
  </si>
  <si>
    <t>Compensation of employees</t>
  </si>
  <si>
    <t xml:space="preserve">      Wages and salaries</t>
  </si>
  <si>
    <t>Gross mixed income</t>
  </si>
  <si>
    <t>Gross operating surplus</t>
  </si>
  <si>
    <t>Other taxes on production</t>
  </si>
  <si>
    <t>ALLOCATION OF PRIMARY INCOME</t>
  </si>
  <si>
    <t xml:space="preserve">     Employers social contributions</t>
  </si>
  <si>
    <t>Property income</t>
  </si>
  <si>
    <t>Balance of primary income/National income</t>
  </si>
  <si>
    <t>SECONDARY DISTRIBUTION OF INCOME</t>
  </si>
  <si>
    <t>Current taxes on income</t>
  </si>
  <si>
    <t>Social contributions</t>
  </si>
  <si>
    <t>Social benefits other than in kind</t>
  </si>
  <si>
    <t>Other current transfers</t>
  </si>
  <si>
    <t>CAPITAL ACCOUNTS</t>
  </si>
  <si>
    <t>Gross saving</t>
  </si>
  <si>
    <t>Current external balance</t>
  </si>
  <si>
    <t>Capital transfers, receivable</t>
  </si>
  <si>
    <t>Gross disposable income</t>
  </si>
  <si>
    <t>USES OF DISPOSABLE INCOME</t>
  </si>
  <si>
    <t>REDISTRIBUTION OF INCOME IN KIND</t>
  </si>
  <si>
    <t>Adjusted disposable income</t>
  </si>
  <si>
    <t>Gross capital formation</t>
  </si>
  <si>
    <t>INTEGRATED NATIONAL ACCOUNTING FRAMEWORK</t>
  </si>
  <si>
    <t>Capital transfers, payable</t>
  </si>
  <si>
    <t xml:space="preserve">     Social benefits in kind</t>
  </si>
  <si>
    <t xml:space="preserve">     Transfers of individual goods &amp; services</t>
  </si>
  <si>
    <t xml:space="preserve">Individual final </t>
  </si>
  <si>
    <t>consumption</t>
  </si>
  <si>
    <t>Collective final</t>
  </si>
  <si>
    <t>Government &amp; NPISHs</t>
  </si>
  <si>
    <t xml:space="preserve">Final consumption expenditures </t>
  </si>
  <si>
    <t xml:space="preserve">Actual final consumption (Adjusted) </t>
  </si>
  <si>
    <t>Net lending (+) / Net borrowing (-)</t>
  </si>
  <si>
    <t>FINANCIAL ACCOUNTS</t>
  </si>
  <si>
    <t>Adjustment for change in net equity of</t>
  </si>
  <si>
    <t xml:space="preserve">     households on pension funds </t>
  </si>
  <si>
    <t>Net acquisition of financial assets</t>
  </si>
  <si>
    <t>Net incurrence of financial liabilities</t>
  </si>
  <si>
    <t>Currency and deposits and the like</t>
  </si>
  <si>
    <t>Loans</t>
  </si>
  <si>
    <t>Shares and other equity</t>
  </si>
  <si>
    <t>Insurance technical reserves</t>
  </si>
  <si>
    <t xml:space="preserve">     Net equity on household life insurance</t>
  </si>
  <si>
    <t xml:space="preserve">     Prepayment of premiums </t>
  </si>
  <si>
    <t xml:space="preserve">     Reserves against outstanding claims</t>
  </si>
  <si>
    <t>Other accounts receivable/payable</t>
  </si>
  <si>
    <t>(9)=(1)+..+(7)</t>
  </si>
  <si>
    <t>(12)=(9)+..+(11)</t>
  </si>
  <si>
    <t>supply at</t>
  </si>
  <si>
    <t>purchasers' prices</t>
  </si>
  <si>
    <t>Direct purchases at home by nonresidents</t>
  </si>
  <si>
    <t>Total supply at basic prices</t>
  </si>
  <si>
    <t>Gross</t>
  </si>
  <si>
    <t>BALANCE SHEETS</t>
  </si>
  <si>
    <t>Non-financial assets</t>
  </si>
  <si>
    <t xml:space="preserve">     Produced assets</t>
  </si>
  <si>
    <t xml:space="preserve">     Non-produced assets</t>
  </si>
  <si>
    <t>Financial assets/liabilities</t>
  </si>
  <si>
    <t xml:space="preserve">Social transfers in kind </t>
  </si>
  <si>
    <t>Acquisition less disposal of nonproduced assets</t>
  </si>
  <si>
    <t xml:space="preserve">     Consumption of fixed capital </t>
  </si>
  <si>
    <t>Change in net worth</t>
  </si>
  <si>
    <t xml:space="preserve">     Gross saving</t>
  </si>
  <si>
    <t xml:space="preserve">     Consumption of fixed capital</t>
  </si>
  <si>
    <t xml:space="preserve">     Capital transfers</t>
  </si>
  <si>
    <t xml:space="preserve">     Other changes in volume and revaluation</t>
  </si>
  <si>
    <t xml:space="preserve">     CAPITAL AND FINANCIAL ACCOUNTS</t>
  </si>
  <si>
    <t>CLOSING BALANCE SHEETS</t>
  </si>
  <si>
    <t>(6)</t>
  </si>
  <si>
    <t>NPISHs**</t>
  </si>
  <si>
    <t xml:space="preserve">**NPISHs means "nonprofit institutions serving households" </t>
  </si>
  <si>
    <t xml:space="preserve">*Margins mean "trade and transport margins".   </t>
  </si>
  <si>
    <t>Non-financial activities</t>
  </si>
  <si>
    <t>Non-financial goods &amp; services except margins*</t>
  </si>
  <si>
    <t>Intermediate consumption of industries</t>
  </si>
  <si>
    <t>Trade and transport services</t>
  </si>
  <si>
    <t>c.i.f./f.o.b. adjustment</t>
  </si>
  <si>
    <t>Non-financial corp. sector</t>
  </si>
  <si>
    <t xml:space="preserve">     Net equity on household pension funds</t>
  </si>
  <si>
    <t>OPENING BALANCE SHEETS</t>
  </si>
  <si>
    <t>Opening net worth</t>
  </si>
  <si>
    <t>Closing net worth</t>
  </si>
  <si>
    <t xml:space="preserve">   OTHER CHANGES IN VOLUME &amp; REVALUATION</t>
  </si>
  <si>
    <t>CHANGE IN THE BALANCE SHEETS from</t>
  </si>
  <si>
    <t>Taxes less</t>
  </si>
  <si>
    <t>c.i.f./f.o.b.</t>
  </si>
  <si>
    <t>Totals checking</t>
  </si>
  <si>
    <t xml:space="preserve">     Taxes less subsidies on products</t>
  </si>
  <si>
    <t>Manufacturing</t>
  </si>
  <si>
    <t>utility</t>
  </si>
  <si>
    <t>construction</t>
  </si>
  <si>
    <t>communication</t>
  </si>
  <si>
    <t xml:space="preserve">Financial </t>
  </si>
  <si>
    <t>intermediation</t>
  </si>
  <si>
    <t>forestry,fishery,</t>
  </si>
  <si>
    <t>mining</t>
  </si>
  <si>
    <t>Education, health,</t>
  </si>
  <si>
    <t>social and other</t>
  </si>
  <si>
    <t>nonmarket services</t>
  </si>
  <si>
    <t>Securities other than shares</t>
  </si>
  <si>
    <t>Non-financial corporations sector</t>
  </si>
  <si>
    <t>Financial corporations sector</t>
  </si>
  <si>
    <t>Trade,</t>
  </si>
  <si>
    <t>transport</t>
  </si>
  <si>
    <t xml:space="preserve">Trade, </t>
  </si>
  <si>
    <t xml:space="preserve">Individual </t>
  </si>
  <si>
    <t>final</t>
  </si>
  <si>
    <t>Collective</t>
  </si>
  <si>
    <t>purchasers'</t>
  </si>
  <si>
    <t>prices</t>
  </si>
  <si>
    <t>General government sector</t>
  </si>
  <si>
    <t>OUTPUT at basic prices</t>
  </si>
  <si>
    <t>INTERMEDIATE CONSUMPTION at purchasers' prices</t>
  </si>
  <si>
    <t>GROSS VALUE ADDED at basic prices</t>
  </si>
  <si>
    <t>Cross classification of output, intermediate consumption and value added by economic activity and institutional sector</t>
  </si>
  <si>
    <t>Gross fixed capital formation</t>
  </si>
  <si>
    <t>Closing stocks of fixed assets (produced assets)</t>
  </si>
  <si>
    <t>Employment (1000)</t>
  </si>
  <si>
    <t xml:space="preserve">           Compensation of employees</t>
  </si>
  <si>
    <t xml:space="preserve">           Gross operating surplus / Mixed income</t>
  </si>
  <si>
    <t xml:space="preserve">           Other taxes less subsidies on production</t>
  </si>
  <si>
    <t xml:space="preserve">                    Mixed income</t>
  </si>
  <si>
    <t>Household sector</t>
  </si>
  <si>
    <t>Households sector/NPISH</t>
  </si>
  <si>
    <t>Government</t>
  </si>
  <si>
    <t>&amp; NPISH</t>
  </si>
  <si>
    <t xml:space="preserve">    Net capital formation </t>
  </si>
  <si>
    <t>adjustment</t>
  </si>
  <si>
    <t>Agriculture</t>
  </si>
  <si>
    <t>USE AND SUPPLY TABLES - BY INDUSTRIES</t>
  </si>
  <si>
    <t>USE AND SUPPLY TABLES BY INSTITUTIONAL SECTORS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</si>
</sst>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dotted"/>
      <top style="medium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 style="medium"/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dotted"/>
      <top style="medium"/>
      <bottom style="dotted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medium"/>
      <top style="medium"/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thin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dotted"/>
      <right style="dotted"/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 quotePrefix="1">
      <alignment horizontal="center"/>
    </xf>
    <xf numFmtId="0" fontId="1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 quotePrefix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1" fillId="2" borderId="13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0" fillId="0" borderId="8" xfId="0" applyBorder="1" applyAlignment="1">
      <alignment/>
    </xf>
    <xf numFmtId="0" fontId="1" fillId="0" borderId="23" xfId="0" applyFont="1" applyBorder="1" applyAlignment="1">
      <alignment/>
    </xf>
    <xf numFmtId="0" fontId="2" fillId="0" borderId="22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6" xfId="0" applyFont="1" applyBorder="1" applyAlignment="1">
      <alignment/>
    </xf>
    <xf numFmtId="0" fontId="1" fillId="0" borderId="20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0" fillId="0" borderId="1" xfId="0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3" fillId="0" borderId="6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4" fillId="0" borderId="24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6" xfId="0" applyFont="1" applyBorder="1" applyAlignment="1" quotePrefix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27" xfId="0" applyFont="1" applyBorder="1" applyAlignment="1" quotePrefix="1">
      <alignment horizontal="center"/>
    </xf>
    <xf numFmtId="1" fontId="1" fillId="0" borderId="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 quotePrefix="1">
      <alignment horizontal="center"/>
    </xf>
    <xf numFmtId="0" fontId="1" fillId="0" borderId="38" xfId="0" applyFont="1" applyBorder="1" applyAlignment="1" quotePrefix="1">
      <alignment horizontal="center"/>
    </xf>
    <xf numFmtId="0" fontId="1" fillId="0" borderId="39" xfId="0" applyFont="1" applyBorder="1" applyAlignment="1" quotePrefix="1">
      <alignment horizontal="center"/>
    </xf>
    <xf numFmtId="0" fontId="1" fillId="0" borderId="40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3" fillId="0" borderId="0" xfId="0" applyFont="1" applyAlignment="1">
      <alignment/>
    </xf>
    <xf numFmtId="0" fontId="1" fillId="0" borderId="45" xfId="0" applyFont="1" applyBorder="1" applyAlignment="1">
      <alignment/>
    </xf>
    <xf numFmtId="0" fontId="1" fillId="0" borderId="45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6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1" fontId="1" fillId="0" borderId="4" xfId="0" applyNumberFormat="1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20" xfId="0" applyFont="1" applyBorder="1" applyAlignment="1" quotePrefix="1">
      <alignment horizontal="center" vertical="center"/>
    </xf>
    <xf numFmtId="0" fontId="1" fillId="0" borderId="22" xfId="0" applyFont="1" applyBorder="1" applyAlignment="1" quotePrefix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selection activeCell="G2" sqref="G2"/>
    </sheetView>
  </sheetViews>
  <sheetFormatPr defaultColWidth="9.140625" defaultRowHeight="12.75"/>
  <cols>
    <col min="1" max="1" width="2.7109375" style="0" customWidth="1"/>
    <col min="2" max="2" width="35.140625" style="0" bestFit="1" customWidth="1"/>
    <col min="3" max="3" width="12.140625" style="0" bestFit="1" customWidth="1"/>
    <col min="4" max="4" width="10.8515625" style="0" bestFit="1" customWidth="1"/>
    <col min="5" max="5" width="11.140625" style="0" customWidth="1"/>
    <col min="6" max="6" width="10.8515625" style="0" bestFit="1" customWidth="1"/>
    <col min="7" max="7" width="14.57421875" style="0" bestFit="1" customWidth="1"/>
    <col min="8" max="8" width="10.421875" style="0" customWidth="1"/>
    <col min="9" max="9" width="9.421875" style="0" customWidth="1"/>
    <col min="11" max="11" width="11.00390625" style="0" bestFit="1" customWidth="1"/>
    <col min="12" max="12" width="9.7109375" style="0" customWidth="1"/>
    <col min="14" max="14" width="12.140625" style="0" customWidth="1"/>
  </cols>
  <sheetData>
    <row r="1" spans="1:14" ht="12.7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2.75">
      <c r="A2" s="27"/>
      <c r="B2" s="28"/>
      <c r="C2" s="28"/>
      <c r="D2" s="28"/>
      <c r="E2" s="28"/>
      <c r="F2" s="28"/>
      <c r="G2" s="2" t="s">
        <v>196</v>
      </c>
      <c r="H2" s="28"/>
      <c r="I2" s="28"/>
      <c r="J2" s="28"/>
      <c r="K2" s="28"/>
      <c r="L2" s="28"/>
      <c r="M2" s="28"/>
      <c r="N2" s="29"/>
    </row>
    <row r="3" spans="1:14" ht="12.75">
      <c r="A3" s="30"/>
      <c r="B3" s="31" t="s">
        <v>36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</row>
    <row r="4" spans="1:15" ht="12.75">
      <c r="A4" s="15"/>
      <c r="B4" s="7"/>
      <c r="C4" s="136" t="s">
        <v>19</v>
      </c>
      <c r="D4" s="136"/>
      <c r="E4" s="136"/>
      <c r="F4" s="136"/>
      <c r="G4" s="136"/>
      <c r="H4" s="8" t="s">
        <v>31</v>
      </c>
      <c r="I4" s="8" t="s">
        <v>12</v>
      </c>
      <c r="J4" s="8" t="s">
        <v>152</v>
      </c>
      <c r="K4" s="8" t="s">
        <v>13</v>
      </c>
      <c r="L4" s="8" t="s">
        <v>169</v>
      </c>
      <c r="M4" s="8" t="s">
        <v>151</v>
      </c>
      <c r="N4" s="17" t="s">
        <v>13</v>
      </c>
      <c r="O4" s="1"/>
    </row>
    <row r="5" spans="1:15" ht="12.75">
      <c r="A5" s="15"/>
      <c r="B5" s="7"/>
      <c r="C5" s="8" t="s">
        <v>195</v>
      </c>
      <c r="D5" s="8" t="s">
        <v>155</v>
      </c>
      <c r="E5" s="8" t="s">
        <v>171</v>
      </c>
      <c r="F5" s="8" t="s">
        <v>159</v>
      </c>
      <c r="G5" s="8" t="s">
        <v>163</v>
      </c>
      <c r="H5" s="8" t="s">
        <v>32</v>
      </c>
      <c r="I5" s="8" t="s">
        <v>6</v>
      </c>
      <c r="J5" s="8" t="s">
        <v>194</v>
      </c>
      <c r="K5" s="8" t="s">
        <v>14</v>
      </c>
      <c r="L5" s="8" t="s">
        <v>170</v>
      </c>
      <c r="M5" s="8" t="s">
        <v>10</v>
      </c>
      <c r="N5" s="17" t="s">
        <v>115</v>
      </c>
      <c r="O5" s="1"/>
    </row>
    <row r="6" spans="1:15" ht="12.75">
      <c r="A6" s="15"/>
      <c r="B6" s="7"/>
      <c r="C6" s="8" t="s">
        <v>161</v>
      </c>
      <c r="D6" s="8" t="s">
        <v>156</v>
      </c>
      <c r="E6" s="93" t="s">
        <v>170</v>
      </c>
      <c r="F6" s="8" t="s">
        <v>160</v>
      </c>
      <c r="G6" s="8" t="s">
        <v>164</v>
      </c>
      <c r="K6" s="8" t="s">
        <v>7</v>
      </c>
      <c r="L6" s="8" t="s">
        <v>8</v>
      </c>
      <c r="M6" s="8" t="s">
        <v>11</v>
      </c>
      <c r="N6" s="17" t="s">
        <v>175</v>
      </c>
      <c r="O6" s="1"/>
    </row>
    <row r="7" spans="1:15" ht="12.75">
      <c r="A7" s="15"/>
      <c r="B7" s="7"/>
      <c r="C7" s="8" t="s">
        <v>162</v>
      </c>
      <c r="D7" s="8" t="s">
        <v>157</v>
      </c>
      <c r="E7" s="8" t="s">
        <v>158</v>
      </c>
      <c r="F7" s="8" t="s">
        <v>5</v>
      </c>
      <c r="G7" s="8" t="s">
        <v>165</v>
      </c>
      <c r="H7" s="6"/>
      <c r="I7" s="7"/>
      <c r="J7" s="7"/>
      <c r="L7" s="7"/>
      <c r="N7" s="17" t="s">
        <v>176</v>
      </c>
      <c r="O7" s="1"/>
    </row>
    <row r="8" spans="1:15" ht="12.75">
      <c r="A8" s="15"/>
      <c r="B8" s="7"/>
      <c r="C8" s="9" t="s">
        <v>37</v>
      </c>
      <c r="D8" s="9" t="s">
        <v>38</v>
      </c>
      <c r="E8" s="9" t="s">
        <v>39</v>
      </c>
      <c r="F8" s="9" t="s">
        <v>40</v>
      </c>
      <c r="G8" s="9" t="s">
        <v>41</v>
      </c>
      <c r="H8" s="9" t="s">
        <v>46</v>
      </c>
      <c r="I8" s="9" t="s">
        <v>42</v>
      </c>
      <c r="J8" s="9" t="s">
        <v>47</v>
      </c>
      <c r="K8" s="9" t="s">
        <v>113</v>
      </c>
      <c r="L8" s="9" t="s">
        <v>44</v>
      </c>
      <c r="M8" s="9" t="s">
        <v>48</v>
      </c>
      <c r="N8" s="18" t="s">
        <v>114</v>
      </c>
      <c r="O8" s="1"/>
    </row>
    <row r="9" spans="1:15" ht="12.75">
      <c r="A9" s="15"/>
      <c r="B9" s="7"/>
      <c r="C9" s="7"/>
      <c r="D9" s="7"/>
      <c r="E9" s="7"/>
      <c r="F9" s="7"/>
      <c r="G9" s="7"/>
      <c r="H9" s="6"/>
      <c r="I9" s="7"/>
      <c r="J9" s="7"/>
      <c r="K9" s="7"/>
      <c r="L9" s="7"/>
      <c r="M9" s="7"/>
      <c r="N9" s="16"/>
      <c r="O9" s="1"/>
    </row>
    <row r="10" spans="1:15" ht="12.75">
      <c r="A10" s="15">
        <v>1</v>
      </c>
      <c r="B10" s="7" t="s">
        <v>140</v>
      </c>
      <c r="C10" s="8">
        <v>31</v>
      </c>
      <c r="D10" s="8">
        <v>177</v>
      </c>
      <c r="E10" s="8">
        <v>5</v>
      </c>
      <c r="F10" s="8"/>
      <c r="G10" s="8">
        <v>70</v>
      </c>
      <c r="H10" s="8">
        <f>+SUM(C10:G10)</f>
        <v>283</v>
      </c>
      <c r="I10" s="8">
        <v>22</v>
      </c>
      <c r="J10" s="8"/>
      <c r="K10" s="8">
        <f>+SUM(H10:J10)</f>
        <v>305</v>
      </c>
      <c r="L10" s="8">
        <v>60</v>
      </c>
      <c r="M10" s="8">
        <v>15</v>
      </c>
      <c r="N10" s="17">
        <f>+SUM(K10:M10)</f>
        <v>380</v>
      </c>
      <c r="O10" s="1"/>
    </row>
    <row r="11" spans="1:15" ht="12.75">
      <c r="A11" s="15">
        <v>2</v>
      </c>
      <c r="B11" s="7" t="s">
        <v>142</v>
      </c>
      <c r="C11" s="8">
        <v>2</v>
      </c>
      <c r="D11" s="8">
        <v>2</v>
      </c>
      <c r="E11" s="8">
        <v>59</v>
      </c>
      <c r="F11" s="8" t="s">
        <v>5</v>
      </c>
      <c r="G11" s="8"/>
      <c r="H11" s="8">
        <f>+SUM(C11:G11)</f>
        <v>63</v>
      </c>
      <c r="I11" s="8">
        <v>3</v>
      </c>
      <c r="J11" s="8">
        <v>-1</v>
      </c>
      <c r="K11" s="8">
        <f aca="true" t="shared" si="0" ref="K11:K17">+SUM(H11:J11)</f>
        <v>65</v>
      </c>
      <c r="L11" s="8">
        <v>-60</v>
      </c>
      <c r="M11" s="8">
        <v>3</v>
      </c>
      <c r="N11" s="17">
        <f aca="true" t="shared" si="1" ref="N11:N16">+SUM(K11:M11)</f>
        <v>8</v>
      </c>
      <c r="O11" s="1"/>
    </row>
    <row r="12" spans="1:15" ht="12.75">
      <c r="A12" s="15">
        <v>3</v>
      </c>
      <c r="B12" s="7" t="s">
        <v>4</v>
      </c>
      <c r="C12" s="8"/>
      <c r="D12" s="8" t="s">
        <v>5</v>
      </c>
      <c r="E12" s="8"/>
      <c r="F12" s="8">
        <v>20</v>
      </c>
      <c r="G12" s="8" t="s">
        <v>5</v>
      </c>
      <c r="H12" s="8">
        <f>+SUM(C12:G12)</f>
        <v>20</v>
      </c>
      <c r="I12" s="8">
        <v>2</v>
      </c>
      <c r="J12" s="8">
        <v>-1</v>
      </c>
      <c r="K12" s="8">
        <f t="shared" si="0"/>
        <v>21</v>
      </c>
      <c r="L12" s="8"/>
      <c r="M12" s="8">
        <v>2</v>
      </c>
      <c r="N12" s="17">
        <f t="shared" si="1"/>
        <v>23</v>
      </c>
      <c r="O12" s="1"/>
    </row>
    <row r="13" spans="1:15" ht="12.75">
      <c r="A13" s="15">
        <v>4</v>
      </c>
      <c r="B13" s="7" t="s">
        <v>15</v>
      </c>
      <c r="C13" s="8"/>
      <c r="D13" s="8"/>
      <c r="E13" s="8"/>
      <c r="F13" s="8"/>
      <c r="G13" s="8">
        <v>10</v>
      </c>
      <c r="H13" s="8">
        <f>+SUM(C13:G13)</f>
        <v>10</v>
      </c>
      <c r="I13" s="8">
        <v>0</v>
      </c>
      <c r="J13" s="8"/>
      <c r="K13" s="8">
        <f t="shared" si="0"/>
        <v>10</v>
      </c>
      <c r="L13" s="8"/>
      <c r="M13" s="8"/>
      <c r="N13" s="17">
        <f t="shared" si="1"/>
        <v>10</v>
      </c>
      <c r="O13" s="1"/>
    </row>
    <row r="14" spans="1:15" ht="12.75">
      <c r="A14" s="15"/>
      <c r="B14" s="7"/>
      <c r="C14" s="8"/>
      <c r="D14" s="8"/>
      <c r="E14" s="8"/>
      <c r="F14" s="8"/>
      <c r="G14" s="8"/>
      <c r="H14" s="6"/>
      <c r="I14" s="8"/>
      <c r="J14" s="8"/>
      <c r="K14" s="8"/>
      <c r="L14" s="8"/>
      <c r="M14" s="8"/>
      <c r="N14" s="17"/>
      <c r="O14" s="1"/>
    </row>
    <row r="15" spans="1:15" ht="12.75">
      <c r="A15" s="15">
        <v>5</v>
      </c>
      <c r="B15" s="7" t="s">
        <v>143</v>
      </c>
      <c r="C15" s="8"/>
      <c r="D15" s="8"/>
      <c r="E15" s="8"/>
      <c r="F15" s="8"/>
      <c r="G15" s="8"/>
      <c r="H15" s="6"/>
      <c r="I15" s="8">
        <v>-2</v>
      </c>
      <c r="J15" s="8">
        <v>2</v>
      </c>
      <c r="K15" s="8">
        <f t="shared" si="0"/>
        <v>0</v>
      </c>
      <c r="L15" s="8"/>
      <c r="M15" s="8"/>
      <c r="N15" s="17">
        <f t="shared" si="1"/>
        <v>0</v>
      </c>
      <c r="O15" s="1"/>
    </row>
    <row r="16" spans="1:15" ht="12.75">
      <c r="A16" s="15">
        <v>6</v>
      </c>
      <c r="B16" s="7" t="s">
        <v>26</v>
      </c>
      <c r="C16" s="8"/>
      <c r="D16" s="8"/>
      <c r="E16" s="8"/>
      <c r="F16" s="8"/>
      <c r="G16" s="8"/>
      <c r="H16" s="6"/>
      <c r="I16" s="8">
        <v>3</v>
      </c>
      <c r="J16" s="8"/>
      <c r="K16" s="8">
        <f t="shared" si="0"/>
        <v>3</v>
      </c>
      <c r="L16" s="8"/>
      <c r="M16" s="8"/>
      <c r="N16" s="17">
        <f t="shared" si="1"/>
        <v>3</v>
      </c>
      <c r="O16" s="1"/>
    </row>
    <row r="17" spans="1:15" ht="12.75">
      <c r="A17" s="15">
        <v>7</v>
      </c>
      <c r="B17" s="7" t="s">
        <v>118</v>
      </c>
      <c r="C17" s="8">
        <f>SUM(C10:C13)</f>
        <v>33</v>
      </c>
      <c r="D17" s="8">
        <f>SUM(D10:D13)</f>
        <v>179</v>
      </c>
      <c r="E17" s="8">
        <f>SUM(E10:E13)</f>
        <v>64</v>
      </c>
      <c r="F17" s="8">
        <f>SUM(F10:F13)</f>
        <v>20</v>
      </c>
      <c r="G17" s="8">
        <f>SUM(G10:G13)</f>
        <v>80</v>
      </c>
      <c r="H17" s="8">
        <f>+SUM(C17:G17)</f>
        <v>376</v>
      </c>
      <c r="I17" s="8">
        <f>+SUM(I10:I16)</f>
        <v>28</v>
      </c>
      <c r="J17" s="8">
        <f>+SUM(J10:J16)</f>
        <v>0</v>
      </c>
      <c r="K17" s="8">
        <f t="shared" si="0"/>
        <v>404</v>
      </c>
      <c r="L17" s="8">
        <f>+SUM(L10:L16)</f>
        <v>0</v>
      </c>
      <c r="M17" s="8">
        <f>+SUM(M10:M16)</f>
        <v>20</v>
      </c>
      <c r="N17" s="17">
        <f>+SUM(N10:N16)</f>
        <v>424</v>
      </c>
      <c r="O17" s="1"/>
    </row>
    <row r="18" spans="1:15" ht="12.75">
      <c r="A18" s="39"/>
      <c r="B18" s="40"/>
      <c r="C18" s="41"/>
      <c r="D18" s="41"/>
      <c r="E18" s="41"/>
      <c r="F18" s="41"/>
      <c r="G18" s="41"/>
      <c r="H18" s="42"/>
      <c r="I18" s="41"/>
      <c r="J18" s="41"/>
      <c r="K18" s="41"/>
      <c r="L18" s="41"/>
      <c r="M18" s="41"/>
      <c r="N18" s="43"/>
      <c r="O18" s="1"/>
    </row>
    <row r="19" spans="1:14" ht="12.75">
      <c r="A19" s="39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</row>
    <row r="20" spans="1:14" ht="12.75">
      <c r="A20" s="30"/>
      <c r="B20" s="31" t="s">
        <v>45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5"/>
    </row>
    <row r="21" spans="1:14" ht="12.75">
      <c r="A21" s="15"/>
      <c r="B21" s="7"/>
      <c r="C21" s="136" t="s">
        <v>141</v>
      </c>
      <c r="D21" s="136"/>
      <c r="E21" s="136"/>
      <c r="F21" s="136"/>
      <c r="G21" s="136"/>
      <c r="H21" s="8" t="s">
        <v>31</v>
      </c>
      <c r="I21" s="8" t="s">
        <v>20</v>
      </c>
      <c r="J21" s="8" t="s">
        <v>22</v>
      </c>
      <c r="K21" s="135" t="s">
        <v>96</v>
      </c>
      <c r="L21" s="135"/>
      <c r="M21" s="8" t="s">
        <v>119</v>
      </c>
      <c r="N21" s="17" t="s">
        <v>23</v>
      </c>
    </row>
    <row r="22" spans="1:14" ht="12.75">
      <c r="A22" s="15"/>
      <c r="B22" s="7"/>
      <c r="C22" s="8" t="s">
        <v>195</v>
      </c>
      <c r="D22" s="8" t="s">
        <v>155</v>
      </c>
      <c r="E22" s="8" t="s">
        <v>171</v>
      </c>
      <c r="F22" s="8" t="s">
        <v>159</v>
      </c>
      <c r="G22" s="8" t="s">
        <v>163</v>
      </c>
      <c r="H22" s="8" t="s">
        <v>32</v>
      </c>
      <c r="I22" s="8" t="s">
        <v>21</v>
      </c>
      <c r="J22" s="8" t="s">
        <v>33</v>
      </c>
      <c r="K22" s="8" t="s">
        <v>172</v>
      </c>
      <c r="L22" s="10" t="s">
        <v>174</v>
      </c>
      <c r="M22" s="8" t="s">
        <v>50</v>
      </c>
      <c r="N22" s="17" t="s">
        <v>24</v>
      </c>
    </row>
    <row r="23" spans="1:14" ht="12.75">
      <c r="A23" s="15"/>
      <c r="B23" s="7"/>
      <c r="C23" s="8" t="s">
        <v>161</v>
      </c>
      <c r="D23" s="8" t="s">
        <v>156</v>
      </c>
      <c r="E23" s="93" t="s">
        <v>170</v>
      </c>
      <c r="F23" s="8" t="s">
        <v>160</v>
      </c>
      <c r="G23" s="8" t="s">
        <v>164</v>
      </c>
      <c r="H23" s="7"/>
      <c r="I23" s="7"/>
      <c r="J23" s="8" t="s">
        <v>34</v>
      </c>
      <c r="K23" s="93" t="s">
        <v>173</v>
      </c>
      <c r="L23" s="93" t="s">
        <v>173</v>
      </c>
      <c r="M23" s="8" t="s">
        <v>25</v>
      </c>
      <c r="N23" s="17" t="s">
        <v>175</v>
      </c>
    </row>
    <row r="24" spans="1:14" ht="12.75">
      <c r="A24" s="15"/>
      <c r="B24" s="7"/>
      <c r="C24" s="8" t="s">
        <v>162</v>
      </c>
      <c r="D24" s="8" t="s">
        <v>157</v>
      </c>
      <c r="E24" s="8" t="s">
        <v>158</v>
      </c>
      <c r="F24" s="8" t="s">
        <v>5</v>
      </c>
      <c r="G24" s="8" t="s">
        <v>165</v>
      </c>
      <c r="H24" s="7"/>
      <c r="I24" s="7"/>
      <c r="J24" s="7"/>
      <c r="K24" s="8" t="s">
        <v>94</v>
      </c>
      <c r="L24" s="10" t="s">
        <v>94</v>
      </c>
      <c r="M24" s="7"/>
      <c r="N24" s="17" t="s">
        <v>176</v>
      </c>
    </row>
    <row r="25" spans="1:14" ht="12.75">
      <c r="A25" s="15"/>
      <c r="B25" s="7"/>
      <c r="C25" s="9" t="s">
        <v>37</v>
      </c>
      <c r="D25" s="9" t="s">
        <v>38</v>
      </c>
      <c r="E25" s="9" t="s">
        <v>39</v>
      </c>
      <c r="F25" s="9" t="s">
        <v>40</v>
      </c>
      <c r="G25" s="9" t="s">
        <v>41</v>
      </c>
      <c r="H25" s="9" t="s">
        <v>46</v>
      </c>
      <c r="I25" s="9" t="s">
        <v>42</v>
      </c>
      <c r="J25" s="9" t="s">
        <v>47</v>
      </c>
      <c r="K25" s="9" t="s">
        <v>43</v>
      </c>
      <c r="L25" s="9" t="s">
        <v>44</v>
      </c>
      <c r="M25" s="9" t="s">
        <v>48</v>
      </c>
      <c r="N25" s="18" t="s">
        <v>49</v>
      </c>
    </row>
    <row r="26" spans="1:14" ht="12.75">
      <c r="A26" s="15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16"/>
    </row>
    <row r="27" spans="1:14" ht="12.75">
      <c r="A27" s="15">
        <v>1</v>
      </c>
      <c r="B27" s="7" t="s">
        <v>140</v>
      </c>
      <c r="C27" s="8">
        <v>7</v>
      </c>
      <c r="D27" s="8">
        <v>93</v>
      </c>
      <c r="E27" s="8">
        <v>30</v>
      </c>
      <c r="F27" s="8">
        <v>5</v>
      </c>
      <c r="G27" s="8">
        <v>23</v>
      </c>
      <c r="H27" s="8">
        <f>+SUM(C27:G27)</f>
        <v>158</v>
      </c>
      <c r="I27" s="8">
        <v>37</v>
      </c>
      <c r="J27" s="8">
        <v>142</v>
      </c>
      <c r="K27" s="8">
        <v>3</v>
      </c>
      <c r="L27" s="8"/>
      <c r="M27" s="8">
        <v>40</v>
      </c>
      <c r="N27" s="17">
        <f>+SUM(H27:M27)</f>
        <v>380</v>
      </c>
    </row>
    <row r="28" spans="1:14" ht="12.75">
      <c r="A28" s="15">
        <v>2</v>
      </c>
      <c r="B28" s="7" t="s">
        <v>142</v>
      </c>
      <c r="C28" s="8" t="s">
        <v>35</v>
      </c>
      <c r="D28" s="8">
        <v>4</v>
      </c>
      <c r="E28" s="8">
        <v>0</v>
      </c>
      <c r="F28" s="8" t="s">
        <v>35</v>
      </c>
      <c r="G28" s="8" t="s">
        <v>35</v>
      </c>
      <c r="H28" s="8">
        <f>+SUM(C28:G28)</f>
        <v>4</v>
      </c>
      <c r="I28" s="8">
        <v>2</v>
      </c>
      <c r="J28" s="8">
        <v>2</v>
      </c>
      <c r="K28" s="7"/>
      <c r="L28" s="8"/>
      <c r="M28" s="8"/>
      <c r="N28" s="17">
        <f>+SUM(H28:M28)</f>
        <v>8</v>
      </c>
    </row>
    <row r="29" spans="1:14" ht="12.75">
      <c r="A29" s="15">
        <v>3</v>
      </c>
      <c r="B29" s="7" t="s">
        <v>4</v>
      </c>
      <c r="C29" s="8">
        <v>1</v>
      </c>
      <c r="D29" s="8">
        <v>12</v>
      </c>
      <c r="E29" s="8">
        <v>1</v>
      </c>
      <c r="F29" s="8">
        <v>1</v>
      </c>
      <c r="G29" s="8">
        <v>2</v>
      </c>
      <c r="H29" s="8">
        <f>+SUM(C29:G29)</f>
        <v>17</v>
      </c>
      <c r="I29" s="8">
        <v>1</v>
      </c>
      <c r="J29" s="8">
        <v>5</v>
      </c>
      <c r="K29" s="7"/>
      <c r="L29" s="8"/>
      <c r="M29" s="8"/>
      <c r="N29" s="17">
        <f>+SUM(H29:M29)</f>
        <v>23</v>
      </c>
    </row>
    <row r="30" spans="1:14" ht="12.75">
      <c r="A30" s="15">
        <v>4</v>
      </c>
      <c r="B30" s="7" t="s">
        <v>15</v>
      </c>
      <c r="C30" s="7"/>
      <c r="D30" s="8">
        <v>1</v>
      </c>
      <c r="E30" s="8"/>
      <c r="F30" s="8"/>
      <c r="G30" s="8"/>
      <c r="H30" s="8">
        <f>+SUM(C30:G30)</f>
        <v>1</v>
      </c>
      <c r="I30" s="8"/>
      <c r="J30" s="8">
        <v>1</v>
      </c>
      <c r="K30" s="8">
        <v>5</v>
      </c>
      <c r="L30" s="8">
        <v>3</v>
      </c>
      <c r="M30" s="8"/>
      <c r="N30" s="17">
        <f>+SUM(H30:M30)</f>
        <v>10</v>
      </c>
    </row>
    <row r="31" spans="1:14" ht="7.5" customHeight="1">
      <c r="A31" s="15"/>
      <c r="B31" s="7"/>
      <c r="C31" s="7"/>
      <c r="D31" s="7"/>
      <c r="E31" s="8"/>
      <c r="F31" s="8"/>
      <c r="G31" s="8"/>
      <c r="H31" s="8"/>
      <c r="I31" s="8"/>
      <c r="J31" s="8"/>
      <c r="K31" s="8"/>
      <c r="L31" s="8"/>
      <c r="M31" s="8"/>
      <c r="N31" s="17"/>
    </row>
    <row r="32" spans="1:14" ht="12.75">
      <c r="A32" s="15">
        <v>5</v>
      </c>
      <c r="B32" s="7" t="s">
        <v>26</v>
      </c>
      <c r="C32" s="7"/>
      <c r="D32" s="7"/>
      <c r="E32" s="8"/>
      <c r="F32" s="8"/>
      <c r="G32" s="8"/>
      <c r="H32" s="8"/>
      <c r="I32" s="8"/>
      <c r="J32" s="8">
        <v>3</v>
      </c>
      <c r="K32" s="8"/>
      <c r="L32" s="8"/>
      <c r="M32" s="8"/>
      <c r="N32" s="17">
        <f>+SUM(H32:M32)</f>
        <v>3</v>
      </c>
    </row>
    <row r="33" spans="1:14" ht="12.75">
      <c r="A33" s="15">
        <v>6</v>
      </c>
      <c r="B33" s="7" t="s">
        <v>117</v>
      </c>
      <c r="C33" s="7"/>
      <c r="D33" s="7"/>
      <c r="E33" s="8"/>
      <c r="F33" s="8"/>
      <c r="G33" s="8"/>
      <c r="H33" s="8"/>
      <c r="I33" s="8">
        <v>1</v>
      </c>
      <c r="J33" s="8">
        <v>-1</v>
      </c>
      <c r="K33" s="8"/>
      <c r="L33" s="8"/>
      <c r="M33" s="8"/>
      <c r="N33" s="17">
        <f>+SUM(H33:M33)</f>
        <v>0</v>
      </c>
    </row>
    <row r="34" spans="1:14" ht="7.5" customHeight="1">
      <c r="A34" s="15"/>
      <c r="B34" s="7" t="s">
        <v>5</v>
      </c>
      <c r="C34" s="7"/>
      <c r="D34" s="7"/>
      <c r="E34" s="8"/>
      <c r="F34" s="8"/>
      <c r="G34" s="8"/>
      <c r="H34" s="8"/>
      <c r="I34" s="8"/>
      <c r="J34" s="8"/>
      <c r="K34" s="8"/>
      <c r="L34" s="8"/>
      <c r="M34" s="8"/>
      <c r="N34" s="17"/>
    </row>
    <row r="35" spans="1:14" ht="12.75">
      <c r="A35" s="15">
        <v>7</v>
      </c>
      <c r="B35" s="7" t="s">
        <v>27</v>
      </c>
      <c r="C35" s="8">
        <f aca="true" t="shared" si="2" ref="C35:M35">+SUM(C27:C33)</f>
        <v>8</v>
      </c>
      <c r="D35" s="8">
        <f t="shared" si="2"/>
        <v>110</v>
      </c>
      <c r="E35" s="8">
        <f t="shared" si="2"/>
        <v>31</v>
      </c>
      <c r="F35" s="8">
        <f t="shared" si="2"/>
        <v>6</v>
      </c>
      <c r="G35" s="8">
        <f t="shared" si="2"/>
        <v>25</v>
      </c>
      <c r="H35" s="8">
        <f t="shared" si="2"/>
        <v>180</v>
      </c>
      <c r="I35" s="8">
        <f t="shared" si="2"/>
        <v>41</v>
      </c>
      <c r="J35" s="8">
        <f t="shared" si="2"/>
        <v>152</v>
      </c>
      <c r="K35" s="8">
        <f t="shared" si="2"/>
        <v>8</v>
      </c>
      <c r="L35" s="8">
        <f t="shared" si="2"/>
        <v>3</v>
      </c>
      <c r="M35" s="8">
        <f t="shared" si="2"/>
        <v>40</v>
      </c>
      <c r="N35" s="17">
        <f>+SUM(H35:M35)</f>
        <v>424</v>
      </c>
    </row>
    <row r="36" spans="1:14" ht="12.75">
      <c r="A36" s="15">
        <v>8</v>
      </c>
      <c r="B36" s="7" t="s">
        <v>28</v>
      </c>
      <c r="C36" s="6"/>
      <c r="D36" s="6"/>
      <c r="E36" s="6"/>
      <c r="F36" s="6"/>
      <c r="G36" s="6"/>
      <c r="H36" s="92">
        <f>+SUM(C37:G37)+H42</f>
        <v>216</v>
      </c>
      <c r="I36" s="7"/>
      <c r="J36" s="7"/>
      <c r="K36" s="7"/>
      <c r="L36" s="8"/>
      <c r="M36" s="8"/>
      <c r="N36" s="17"/>
    </row>
    <row r="37" spans="1:14" ht="12.75">
      <c r="A37" s="15">
        <v>9</v>
      </c>
      <c r="B37" s="7" t="s">
        <v>29</v>
      </c>
      <c r="C37" s="92">
        <f>+C43-C35</f>
        <v>25</v>
      </c>
      <c r="D37" s="92">
        <f>+D43-D35</f>
        <v>69</v>
      </c>
      <c r="E37" s="92">
        <f>+E43-E35</f>
        <v>33</v>
      </c>
      <c r="F37" s="92">
        <f>+F43-F35</f>
        <v>14</v>
      </c>
      <c r="G37" s="92">
        <f>+G43-G35</f>
        <v>55</v>
      </c>
      <c r="H37" s="92">
        <f>+SUM(C37:G37)</f>
        <v>196</v>
      </c>
      <c r="I37" s="7"/>
      <c r="J37" s="7"/>
      <c r="K37" s="7"/>
      <c r="L37" s="8"/>
      <c r="M37" s="8"/>
      <c r="N37" s="17"/>
    </row>
    <row r="38" spans="1:14" ht="12.75">
      <c r="A38" s="15"/>
      <c r="B38" s="7" t="s">
        <v>185</v>
      </c>
      <c r="C38" s="8">
        <v>5</v>
      </c>
      <c r="D38" s="8">
        <v>45</v>
      </c>
      <c r="E38" s="8">
        <v>20</v>
      </c>
      <c r="F38" s="8">
        <v>8</v>
      </c>
      <c r="G38" s="8">
        <v>55</v>
      </c>
      <c r="H38" s="8">
        <f>+SUM(C38:G38)</f>
        <v>133</v>
      </c>
      <c r="I38" s="7"/>
      <c r="J38" s="7"/>
      <c r="K38" s="7"/>
      <c r="L38" s="8"/>
      <c r="M38" s="8"/>
      <c r="N38" s="17"/>
    </row>
    <row r="39" spans="1:14" ht="12.75">
      <c r="A39" s="15"/>
      <c r="B39" s="7" t="s">
        <v>187</v>
      </c>
      <c r="C39" s="8"/>
      <c r="D39" s="8">
        <v>2</v>
      </c>
      <c r="E39" s="8">
        <v>1</v>
      </c>
      <c r="F39" s="8"/>
      <c r="G39" s="8"/>
      <c r="H39" s="8">
        <f>+SUM(C39:G39)</f>
        <v>3</v>
      </c>
      <c r="I39" s="7"/>
      <c r="J39" s="7"/>
      <c r="K39" s="7"/>
      <c r="L39" s="8"/>
      <c r="M39" s="8"/>
      <c r="N39" s="17"/>
    </row>
    <row r="40" spans="1:14" ht="12.75">
      <c r="A40" s="15"/>
      <c r="B40" s="7" t="s">
        <v>186</v>
      </c>
      <c r="C40" s="92">
        <f>+C37-C38-C39</f>
        <v>20</v>
      </c>
      <c r="D40" s="92">
        <f>+D37-D38-D39</f>
        <v>22</v>
      </c>
      <c r="E40" s="92">
        <f>+E37-E38-E39</f>
        <v>12</v>
      </c>
      <c r="F40" s="92">
        <f>+F37-F38-F39</f>
        <v>6</v>
      </c>
      <c r="G40" s="92">
        <f>+G37-G38-G39</f>
        <v>0</v>
      </c>
      <c r="H40" s="92">
        <f>+SUM(C40:G40)</f>
        <v>60</v>
      </c>
      <c r="I40" s="7"/>
      <c r="J40" s="7"/>
      <c r="K40" s="7"/>
      <c r="L40" s="8"/>
      <c r="M40" s="8"/>
      <c r="N40" s="17"/>
    </row>
    <row r="41" spans="1:14" ht="12.75">
      <c r="A41" s="15"/>
      <c r="B41" s="7" t="s">
        <v>188</v>
      </c>
      <c r="C41" s="8">
        <v>11</v>
      </c>
      <c r="D41" s="8">
        <v>9</v>
      </c>
      <c r="E41" s="8">
        <v>9</v>
      </c>
      <c r="F41" s="8">
        <v>2</v>
      </c>
      <c r="G41" s="8"/>
      <c r="H41" s="8">
        <f>+SUM(C41:G41)</f>
        <v>31</v>
      </c>
      <c r="I41" s="7"/>
      <c r="J41" s="7"/>
      <c r="K41" s="7"/>
      <c r="L41" s="8"/>
      <c r="M41" s="8"/>
      <c r="N41" s="17"/>
    </row>
    <row r="42" spans="1:14" ht="12.75">
      <c r="A42" s="15">
        <v>10</v>
      </c>
      <c r="B42" s="7" t="s">
        <v>154</v>
      </c>
      <c r="C42" s="8"/>
      <c r="D42" s="8"/>
      <c r="E42" s="8"/>
      <c r="F42" s="8"/>
      <c r="G42" s="8"/>
      <c r="H42" s="8">
        <f>+M17</f>
        <v>20</v>
      </c>
      <c r="I42" s="7"/>
      <c r="J42" s="7"/>
      <c r="K42" s="7"/>
      <c r="L42" s="8"/>
      <c r="M42" s="8"/>
      <c r="N42" s="17"/>
    </row>
    <row r="43" spans="1:14" ht="13.5" thickBot="1">
      <c r="A43" s="19">
        <v>11</v>
      </c>
      <c r="B43" s="23" t="s">
        <v>30</v>
      </c>
      <c r="C43" s="20">
        <f>+C17</f>
        <v>33</v>
      </c>
      <c r="D43" s="20">
        <f>+D17</f>
        <v>179</v>
      </c>
      <c r="E43" s="20">
        <f>+E17</f>
        <v>64</v>
      </c>
      <c r="F43" s="20">
        <f>+F17</f>
        <v>20</v>
      </c>
      <c r="G43" s="20">
        <f>+G17</f>
        <v>80</v>
      </c>
      <c r="H43" s="20">
        <f>+SUM(C43:G43)</f>
        <v>376</v>
      </c>
      <c r="I43" s="20"/>
      <c r="J43" s="20"/>
      <c r="K43" s="20"/>
      <c r="L43" s="20"/>
      <c r="M43" s="20"/>
      <c r="N43" s="21"/>
    </row>
    <row r="44" spans="1:14" ht="12.75">
      <c r="A44" s="46"/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89"/>
    </row>
    <row r="45" spans="1:14" ht="12.75">
      <c r="A45" s="15">
        <v>12</v>
      </c>
      <c r="B45" s="7" t="s">
        <v>182</v>
      </c>
      <c r="C45" s="8">
        <v>9</v>
      </c>
      <c r="D45" s="8">
        <v>15</v>
      </c>
      <c r="E45" s="8">
        <v>5</v>
      </c>
      <c r="F45" s="8">
        <v>2</v>
      </c>
      <c r="G45" s="8">
        <v>9</v>
      </c>
      <c r="H45" s="8">
        <f>+SUM(C45:G45)</f>
        <v>40</v>
      </c>
      <c r="I45" s="8"/>
      <c r="J45" s="8"/>
      <c r="K45" s="8"/>
      <c r="L45" s="8"/>
      <c r="M45" s="8"/>
      <c r="N45" s="17"/>
    </row>
    <row r="46" spans="1:14" ht="12.75">
      <c r="A46" s="15">
        <v>13</v>
      </c>
      <c r="B46" s="7" t="s">
        <v>183</v>
      </c>
      <c r="C46" s="8">
        <v>55</v>
      </c>
      <c r="D46" s="8">
        <v>215</v>
      </c>
      <c r="E46" s="8">
        <v>82</v>
      </c>
      <c r="F46" s="8">
        <v>38</v>
      </c>
      <c r="G46" s="8">
        <v>305</v>
      </c>
      <c r="H46" s="8">
        <f>+SUM(C46:G46)</f>
        <v>695</v>
      </c>
      <c r="I46" s="8"/>
      <c r="J46" s="8"/>
      <c r="K46" s="8"/>
      <c r="L46" s="8"/>
      <c r="M46" s="8"/>
      <c r="N46" s="17"/>
    </row>
    <row r="47" spans="1:14" ht="12.75">
      <c r="A47" s="15">
        <v>14</v>
      </c>
      <c r="B47" s="7" t="s">
        <v>184</v>
      </c>
      <c r="C47" s="8">
        <v>5000</v>
      </c>
      <c r="D47" s="97">
        <v>2444</v>
      </c>
      <c r="E47" s="97">
        <v>1478</v>
      </c>
      <c r="F47" s="97">
        <v>199</v>
      </c>
      <c r="G47" s="97">
        <v>2264</v>
      </c>
      <c r="H47" s="97">
        <f>+SUM(C47:G47)</f>
        <v>11385</v>
      </c>
      <c r="I47" s="8"/>
      <c r="J47" s="8"/>
      <c r="K47" s="8"/>
      <c r="L47" s="8"/>
      <c r="M47" s="8"/>
      <c r="N47" s="17"/>
    </row>
    <row r="48" spans="1:14" ht="12.75">
      <c r="A48" s="15"/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17"/>
    </row>
    <row r="49" spans="1:14" ht="13.5" thickBot="1">
      <c r="A49" s="19"/>
      <c r="B49" s="130" t="s">
        <v>138</v>
      </c>
      <c r="C49" s="131"/>
      <c r="D49" s="132"/>
      <c r="E49" s="132" t="s">
        <v>137</v>
      </c>
      <c r="F49" s="132"/>
      <c r="G49" s="132"/>
      <c r="H49" s="20"/>
      <c r="I49" s="20"/>
      <c r="J49" s="20"/>
      <c r="K49" s="20"/>
      <c r="L49" s="20"/>
      <c r="M49" s="20"/>
      <c r="N49" s="21"/>
    </row>
    <row r="50" ht="12.75">
      <c r="A50" s="1"/>
    </row>
  </sheetData>
  <mergeCells count="3">
    <mergeCell ref="K21:L21"/>
    <mergeCell ref="C4:G4"/>
    <mergeCell ref="C21:G21"/>
  </mergeCells>
  <printOptions/>
  <pageMargins left="0.5" right="0.5" top="1" bottom="0.5" header="0.5" footer="0.5"/>
  <pageSetup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3">
      <selection activeCell="A24" sqref="A4:G25"/>
    </sheetView>
  </sheetViews>
  <sheetFormatPr defaultColWidth="9.140625" defaultRowHeight="12.75"/>
  <cols>
    <col min="1" max="1" width="41.00390625" style="0" customWidth="1"/>
    <col min="2" max="2" width="12.7109375" style="0" bestFit="1" customWidth="1"/>
    <col min="3" max="3" width="10.8515625" style="0" customWidth="1"/>
    <col min="4" max="4" width="11.140625" style="0" customWidth="1"/>
    <col min="5" max="5" width="10.421875" style="0" customWidth="1"/>
    <col min="6" max="6" width="14.57421875" style="0" customWidth="1"/>
    <col min="7" max="7" width="10.42187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27" t="s">
        <v>181</v>
      </c>
      <c r="B2" s="1"/>
      <c r="C2" s="1"/>
      <c r="D2" s="1"/>
      <c r="E2" s="1"/>
      <c r="F2" s="1"/>
      <c r="G2" s="1"/>
      <c r="H2" s="1"/>
    </row>
    <row r="3" spans="1:8" ht="13.5" thickBot="1">
      <c r="A3" s="98"/>
      <c r="B3" s="1"/>
      <c r="C3" s="1"/>
      <c r="D3" s="1"/>
      <c r="E3" s="1"/>
      <c r="F3" s="1"/>
      <c r="G3" s="1"/>
      <c r="H3" s="1"/>
    </row>
    <row r="4" spans="1:8" ht="12.75">
      <c r="A4" s="99"/>
      <c r="B4" s="100" t="s">
        <v>195</v>
      </c>
      <c r="C4" s="101" t="s">
        <v>155</v>
      </c>
      <c r="D4" s="101" t="s">
        <v>171</v>
      </c>
      <c r="E4" s="101" t="s">
        <v>159</v>
      </c>
      <c r="F4" s="101" t="s">
        <v>163</v>
      </c>
      <c r="G4" s="102" t="s">
        <v>31</v>
      </c>
      <c r="H4" s="1"/>
    </row>
    <row r="5" spans="1:8" ht="12.75">
      <c r="A5" s="103"/>
      <c r="B5" s="104" t="s">
        <v>161</v>
      </c>
      <c r="C5" s="105" t="s">
        <v>156</v>
      </c>
      <c r="D5" s="105" t="s">
        <v>170</v>
      </c>
      <c r="E5" s="105" t="s">
        <v>160</v>
      </c>
      <c r="F5" s="105" t="s">
        <v>164</v>
      </c>
      <c r="G5" s="106" t="s">
        <v>32</v>
      </c>
      <c r="H5" s="1"/>
    </row>
    <row r="6" spans="1:8" ht="12.75">
      <c r="A6" s="103"/>
      <c r="B6" s="104" t="s">
        <v>162</v>
      </c>
      <c r="C6" s="105" t="s">
        <v>157</v>
      </c>
      <c r="D6" s="105" t="s">
        <v>158</v>
      </c>
      <c r="E6" s="105" t="s">
        <v>5</v>
      </c>
      <c r="F6" s="105" t="s">
        <v>165</v>
      </c>
      <c r="G6" s="107"/>
      <c r="H6" s="1"/>
    </row>
    <row r="7" spans="1:8" ht="13.5" thickBot="1">
      <c r="A7" s="108"/>
      <c r="B7" s="109" t="s">
        <v>37</v>
      </c>
      <c r="C7" s="110" t="s">
        <v>38</v>
      </c>
      <c r="D7" s="110" t="s">
        <v>39</v>
      </c>
      <c r="E7" s="110" t="s">
        <v>40</v>
      </c>
      <c r="F7" s="110" t="s">
        <v>41</v>
      </c>
      <c r="G7" s="111" t="s">
        <v>46</v>
      </c>
      <c r="H7" s="1"/>
    </row>
    <row r="8" spans="1:8" ht="12.75">
      <c r="A8" s="112"/>
      <c r="B8" s="94"/>
      <c r="C8" s="96"/>
      <c r="D8" s="96"/>
      <c r="E8" s="96"/>
      <c r="F8" s="96"/>
      <c r="G8" s="95"/>
      <c r="H8" s="1"/>
    </row>
    <row r="9" spans="1:8" ht="12.75">
      <c r="A9" s="113" t="s">
        <v>178</v>
      </c>
      <c r="B9" s="114">
        <f>SUM(B10:B13)</f>
        <v>33</v>
      </c>
      <c r="C9" s="114">
        <f>SUM(C10:C13)</f>
        <v>179</v>
      </c>
      <c r="D9" s="114">
        <f>SUM(D10:D13)</f>
        <v>64</v>
      </c>
      <c r="E9" s="114">
        <f>SUM(E10:E13)</f>
        <v>20</v>
      </c>
      <c r="F9" s="114">
        <f>SUM(F10:F13)</f>
        <v>80</v>
      </c>
      <c r="G9" s="115">
        <f>SUM(B9:F9)</f>
        <v>376</v>
      </c>
      <c r="H9" s="1"/>
    </row>
    <row r="10" spans="1:8" ht="12.75">
      <c r="A10" s="103" t="s">
        <v>167</v>
      </c>
      <c r="B10" s="116">
        <v>20</v>
      </c>
      <c r="C10" s="117">
        <v>153</v>
      </c>
      <c r="D10" s="117">
        <v>49</v>
      </c>
      <c r="E10" s="117"/>
      <c r="F10" s="117">
        <v>70</v>
      </c>
      <c r="G10" s="115">
        <f>SUM(B10:F10)</f>
        <v>292</v>
      </c>
      <c r="H10" s="1"/>
    </row>
    <row r="11" spans="1:8" ht="12.75">
      <c r="A11" s="103" t="s">
        <v>168</v>
      </c>
      <c r="B11" s="116"/>
      <c r="C11" s="117"/>
      <c r="D11" s="117"/>
      <c r="E11" s="117">
        <v>18</v>
      </c>
      <c r="F11" s="117"/>
      <c r="G11" s="115">
        <f>SUM(B11:F11)</f>
        <v>18</v>
      </c>
      <c r="H11" s="1"/>
    </row>
    <row r="12" spans="1:8" ht="12.75">
      <c r="A12" s="103" t="s">
        <v>190</v>
      </c>
      <c r="B12" s="116">
        <v>13</v>
      </c>
      <c r="C12" s="117">
        <v>26</v>
      </c>
      <c r="D12" s="117">
        <v>15</v>
      </c>
      <c r="E12" s="117">
        <v>2</v>
      </c>
      <c r="F12" s="117"/>
      <c r="G12" s="115">
        <f>SUM(B12:F12)</f>
        <v>56</v>
      </c>
      <c r="H12" s="1"/>
    </row>
    <row r="13" spans="1:8" ht="12.75">
      <c r="A13" s="118" t="s">
        <v>177</v>
      </c>
      <c r="B13" s="119"/>
      <c r="C13" s="120"/>
      <c r="D13" s="120"/>
      <c r="E13" s="120"/>
      <c r="F13" s="120">
        <v>10</v>
      </c>
      <c r="G13" s="121">
        <f>SUM(B13:F13)</f>
        <v>10</v>
      </c>
      <c r="H13" s="1"/>
    </row>
    <row r="14" spans="1:8" ht="12.75">
      <c r="A14" s="112"/>
      <c r="B14" s="122"/>
      <c r="C14" s="123"/>
      <c r="D14" s="123"/>
      <c r="E14" s="123"/>
      <c r="F14" s="123"/>
      <c r="G14" s="45"/>
      <c r="H14" s="1"/>
    </row>
    <row r="15" spans="1:8" ht="12.75">
      <c r="A15" s="113" t="s">
        <v>179</v>
      </c>
      <c r="B15" s="114">
        <f>SUM(B16:B19)</f>
        <v>8</v>
      </c>
      <c r="C15" s="114">
        <f>SUM(C16:C19)</f>
        <v>110</v>
      </c>
      <c r="D15" s="114">
        <f>SUM(D16:D19)</f>
        <v>31</v>
      </c>
      <c r="E15" s="114">
        <f>SUM(E16:E19)</f>
        <v>6</v>
      </c>
      <c r="F15" s="114">
        <f>SUM(F16:F19)</f>
        <v>25</v>
      </c>
      <c r="G15" s="115">
        <f>SUM(B15:F15)</f>
        <v>180</v>
      </c>
      <c r="H15" s="1"/>
    </row>
    <row r="16" spans="1:8" ht="12.75">
      <c r="A16" s="103" t="s">
        <v>167</v>
      </c>
      <c r="B16" s="116">
        <v>6</v>
      </c>
      <c r="C16" s="117">
        <f>89+4</f>
        <v>93</v>
      </c>
      <c r="D16" s="117">
        <v>26</v>
      </c>
      <c r="E16" s="117"/>
      <c r="F16" s="117">
        <v>21</v>
      </c>
      <c r="G16" s="115">
        <f>SUM(B16:F16)</f>
        <v>146</v>
      </c>
      <c r="H16" s="1"/>
    </row>
    <row r="17" spans="1:8" ht="12.75">
      <c r="A17" s="103" t="s">
        <v>168</v>
      </c>
      <c r="B17" s="116"/>
      <c r="C17" s="117"/>
      <c r="D17" s="117"/>
      <c r="E17" s="117">
        <v>6</v>
      </c>
      <c r="F17" s="117"/>
      <c r="G17" s="115">
        <f>SUM(B17:F17)</f>
        <v>6</v>
      </c>
      <c r="H17" s="1"/>
    </row>
    <row r="18" spans="1:8" ht="12.75">
      <c r="A18" s="103" t="s">
        <v>190</v>
      </c>
      <c r="B18" s="116">
        <v>2</v>
      </c>
      <c r="C18" s="117">
        <v>17</v>
      </c>
      <c r="D18" s="117">
        <v>5</v>
      </c>
      <c r="E18" s="117"/>
      <c r="F18" s="117"/>
      <c r="G18" s="115">
        <f>SUM(B18:F18)</f>
        <v>24</v>
      </c>
      <c r="H18" s="1"/>
    </row>
    <row r="19" spans="1:8" ht="12.75">
      <c r="A19" s="118" t="s">
        <v>177</v>
      </c>
      <c r="B19" s="119"/>
      <c r="C19" s="120"/>
      <c r="D19" s="120"/>
      <c r="E19" s="120"/>
      <c r="F19" s="120">
        <v>4</v>
      </c>
      <c r="G19" s="121">
        <f>SUM(B19:F19)</f>
        <v>4</v>
      </c>
      <c r="H19" s="1"/>
    </row>
    <row r="20" spans="1:8" ht="12.75">
      <c r="A20" s="112"/>
      <c r="B20" s="122"/>
      <c r="C20" s="123"/>
      <c r="D20" s="123"/>
      <c r="E20" s="123"/>
      <c r="F20" s="123"/>
      <c r="G20" s="45"/>
      <c r="H20" s="1"/>
    </row>
    <row r="21" spans="1:8" ht="12.75">
      <c r="A21" s="113" t="s">
        <v>180</v>
      </c>
      <c r="B21" s="114">
        <f>SUM(B22:B25)</f>
        <v>25</v>
      </c>
      <c r="C21" s="114">
        <f>SUM(C22:C25)</f>
        <v>69</v>
      </c>
      <c r="D21" s="114">
        <f>SUM(D22:D25)</f>
        <v>33</v>
      </c>
      <c r="E21" s="114">
        <f>SUM(E22:E25)</f>
        <v>14</v>
      </c>
      <c r="F21" s="114">
        <f>SUM(F22:F25)</f>
        <v>55</v>
      </c>
      <c r="G21" s="115">
        <f>SUM(B21:F21)</f>
        <v>196</v>
      </c>
      <c r="H21" s="1"/>
    </row>
    <row r="22" spans="1:8" ht="12.75">
      <c r="A22" s="103" t="s">
        <v>167</v>
      </c>
      <c r="B22" s="116">
        <f>+B10-B16</f>
        <v>14</v>
      </c>
      <c r="C22" s="117">
        <f>+C10-C16</f>
        <v>60</v>
      </c>
      <c r="D22" s="117">
        <f>+D10-D16</f>
        <v>23</v>
      </c>
      <c r="E22" s="117"/>
      <c r="F22" s="117">
        <f>+F10-F16</f>
        <v>49</v>
      </c>
      <c r="G22" s="115">
        <f>SUM(B22:F22)</f>
        <v>146</v>
      </c>
      <c r="H22" s="1"/>
    </row>
    <row r="23" spans="1:8" ht="12.75">
      <c r="A23" s="103" t="s">
        <v>168</v>
      </c>
      <c r="B23" s="116">
        <f>+B11-B17</f>
        <v>0</v>
      </c>
      <c r="C23" s="117"/>
      <c r="D23" s="117"/>
      <c r="E23" s="117">
        <f>+E11-E17</f>
        <v>12</v>
      </c>
      <c r="F23" s="117"/>
      <c r="G23" s="115">
        <f>SUM(B23:F23)</f>
        <v>12</v>
      </c>
      <c r="H23" s="1"/>
    </row>
    <row r="24" spans="1:8" ht="12.75">
      <c r="A24" s="103" t="s">
        <v>190</v>
      </c>
      <c r="B24" s="116">
        <f>+B12-B18</f>
        <v>11</v>
      </c>
      <c r="C24" s="117">
        <f>+C12-C18</f>
        <v>9</v>
      </c>
      <c r="D24" s="117">
        <f>+D12-D18</f>
        <v>10</v>
      </c>
      <c r="E24" s="117">
        <f>+E12-E18</f>
        <v>2</v>
      </c>
      <c r="F24" s="117"/>
      <c r="G24" s="115">
        <f>SUM(B24:F24)</f>
        <v>32</v>
      </c>
      <c r="H24" s="1"/>
    </row>
    <row r="25" spans="1:8" ht="13.5" thickBot="1">
      <c r="A25" s="108" t="s">
        <v>177</v>
      </c>
      <c r="B25" s="124"/>
      <c r="C25" s="125"/>
      <c r="D25" s="125"/>
      <c r="E25" s="125"/>
      <c r="F25" s="125">
        <f>+F13-F19</f>
        <v>6</v>
      </c>
      <c r="G25" s="126">
        <f>SUM(B25:F25)</f>
        <v>6</v>
      </c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</sheetData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1">
      <selection activeCell="G2" sqref="G2"/>
    </sheetView>
  </sheetViews>
  <sheetFormatPr defaultColWidth="9.140625" defaultRowHeight="12.75"/>
  <cols>
    <col min="1" max="1" width="2.7109375" style="0" customWidth="1"/>
    <col min="2" max="2" width="34.421875" style="0" customWidth="1"/>
    <col min="3" max="3" width="11.57421875" style="0" customWidth="1"/>
    <col min="4" max="4" width="8.8515625" style="0" customWidth="1"/>
    <col min="5" max="5" width="11.57421875" style="0" customWidth="1"/>
    <col min="6" max="6" width="8.8515625" style="0" customWidth="1"/>
    <col min="7" max="7" width="12.8515625" style="0" customWidth="1"/>
    <col min="8" max="8" width="9.421875" style="0" customWidth="1"/>
    <col min="9" max="9" width="8.421875" style="0" customWidth="1"/>
    <col min="10" max="10" width="10.00390625" style="0" customWidth="1"/>
    <col min="11" max="11" width="11.140625" style="0" customWidth="1"/>
    <col min="12" max="12" width="13.140625" style="0" customWidth="1"/>
    <col min="13" max="13" width="9.7109375" style="0" customWidth="1"/>
    <col min="14" max="14" width="14.00390625" style="0" customWidth="1"/>
  </cols>
  <sheetData>
    <row r="1" spans="1:14" ht="12.7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2.75">
      <c r="A2" s="27"/>
      <c r="B2" s="28"/>
      <c r="C2" s="28"/>
      <c r="D2" s="28"/>
      <c r="E2" s="28"/>
      <c r="F2" s="28"/>
      <c r="G2" s="2" t="s">
        <v>197</v>
      </c>
      <c r="H2" s="28"/>
      <c r="I2" s="28"/>
      <c r="J2" s="28"/>
      <c r="K2" s="28"/>
      <c r="L2" s="28"/>
      <c r="M2" s="28"/>
      <c r="N2" s="29"/>
    </row>
    <row r="3" spans="1:14" ht="12.75">
      <c r="A3" s="30"/>
      <c r="B3" s="31" t="s">
        <v>36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</row>
    <row r="4" spans="1:15" ht="12.75">
      <c r="A4" s="15"/>
      <c r="B4" s="7"/>
      <c r="C4" s="136" t="s">
        <v>19</v>
      </c>
      <c r="D4" s="136"/>
      <c r="E4" s="136"/>
      <c r="F4" s="136"/>
      <c r="G4" s="136"/>
      <c r="H4" s="8" t="s">
        <v>31</v>
      </c>
      <c r="I4" s="8" t="s">
        <v>12</v>
      </c>
      <c r="J4" s="8" t="s">
        <v>152</v>
      </c>
      <c r="K4" s="8" t="s">
        <v>13</v>
      </c>
      <c r="L4" s="8" t="s">
        <v>9</v>
      </c>
      <c r="M4" s="8" t="s">
        <v>151</v>
      </c>
      <c r="N4" s="17" t="s">
        <v>13</v>
      </c>
      <c r="O4" s="1"/>
    </row>
    <row r="5" spans="1:15" ht="12.75">
      <c r="A5" s="15"/>
      <c r="B5" s="7"/>
      <c r="C5" s="135" t="s">
        <v>139</v>
      </c>
      <c r="D5" s="135"/>
      <c r="E5" s="135" t="s">
        <v>17</v>
      </c>
      <c r="F5" s="135"/>
      <c r="G5" s="8" t="s">
        <v>18</v>
      </c>
      <c r="H5" s="8" t="s">
        <v>32</v>
      </c>
      <c r="I5" s="8" t="s">
        <v>6</v>
      </c>
      <c r="J5" s="8" t="s">
        <v>194</v>
      </c>
      <c r="K5" s="8" t="s">
        <v>14</v>
      </c>
      <c r="L5" s="8" t="s">
        <v>8</v>
      </c>
      <c r="M5" s="8" t="s">
        <v>10</v>
      </c>
      <c r="N5" s="17" t="s">
        <v>115</v>
      </c>
      <c r="O5" s="1"/>
    </row>
    <row r="6" spans="1:15" ht="12.75">
      <c r="A6" s="15"/>
      <c r="B6" s="7"/>
      <c r="C6" s="8" t="s">
        <v>0</v>
      </c>
      <c r="D6" s="8" t="s">
        <v>2</v>
      </c>
      <c r="E6" s="8" t="s">
        <v>0</v>
      </c>
      <c r="F6" s="8" t="s">
        <v>2</v>
      </c>
      <c r="G6" s="8" t="s">
        <v>16</v>
      </c>
      <c r="K6" s="8" t="s">
        <v>7</v>
      </c>
      <c r="M6" s="8" t="s">
        <v>11</v>
      </c>
      <c r="N6" s="17" t="s">
        <v>116</v>
      </c>
      <c r="O6" s="1"/>
    </row>
    <row r="7" spans="1:15" ht="12.75">
      <c r="A7" s="15"/>
      <c r="B7" s="7"/>
      <c r="C7" s="8" t="s">
        <v>1</v>
      </c>
      <c r="D7" s="8" t="s">
        <v>3</v>
      </c>
      <c r="E7" s="8" t="s">
        <v>3</v>
      </c>
      <c r="F7" s="8" t="s">
        <v>3</v>
      </c>
      <c r="G7" s="8" t="s">
        <v>136</v>
      </c>
      <c r="H7" s="6"/>
      <c r="I7" s="7"/>
      <c r="J7" s="7"/>
      <c r="L7" s="7"/>
      <c r="N7" s="14"/>
      <c r="O7" s="1"/>
    </row>
    <row r="8" spans="1:15" ht="12.75">
      <c r="A8" s="15"/>
      <c r="B8" s="7"/>
      <c r="C8" s="9" t="s">
        <v>37</v>
      </c>
      <c r="D8" s="9" t="s">
        <v>38</v>
      </c>
      <c r="E8" s="9" t="s">
        <v>39</v>
      </c>
      <c r="F8" s="9" t="s">
        <v>40</v>
      </c>
      <c r="G8" s="9" t="s">
        <v>41</v>
      </c>
      <c r="H8" s="9" t="s">
        <v>46</v>
      </c>
      <c r="I8" s="9" t="s">
        <v>42</v>
      </c>
      <c r="J8" s="9" t="s">
        <v>47</v>
      </c>
      <c r="K8" s="9" t="s">
        <v>113</v>
      </c>
      <c r="L8" s="9" t="s">
        <v>44</v>
      </c>
      <c r="M8" s="9" t="s">
        <v>48</v>
      </c>
      <c r="N8" s="18" t="s">
        <v>114</v>
      </c>
      <c r="O8" s="1"/>
    </row>
    <row r="9" spans="1:15" ht="12.75">
      <c r="A9" s="15"/>
      <c r="B9" s="7"/>
      <c r="C9" s="7"/>
      <c r="D9" s="7"/>
      <c r="E9" s="7"/>
      <c r="F9" s="7"/>
      <c r="G9" s="7"/>
      <c r="H9" s="6"/>
      <c r="I9" s="7"/>
      <c r="J9" s="7"/>
      <c r="K9" s="7"/>
      <c r="L9" s="7"/>
      <c r="M9" s="7"/>
      <c r="N9" s="16"/>
      <c r="O9" s="1"/>
    </row>
    <row r="10" spans="1:15" ht="12.75">
      <c r="A10" s="15">
        <v>1</v>
      </c>
      <c r="B10" s="7" t="s">
        <v>140</v>
      </c>
      <c r="C10" s="8">
        <v>44</v>
      </c>
      <c r="D10" s="8">
        <v>239</v>
      </c>
      <c r="E10" s="8"/>
      <c r="F10" s="8"/>
      <c r="G10" s="8"/>
      <c r="H10" s="8">
        <f>+SUM(C10:G10)</f>
        <v>283</v>
      </c>
      <c r="I10" s="8">
        <v>22</v>
      </c>
      <c r="J10" s="8"/>
      <c r="K10" s="8">
        <f>+SUM(H10:J10)</f>
        <v>305</v>
      </c>
      <c r="L10" s="8">
        <v>60</v>
      </c>
      <c r="M10" s="8">
        <v>15</v>
      </c>
      <c r="N10" s="17">
        <f>+SUM(K10:M10)</f>
        <v>380</v>
      </c>
      <c r="O10" s="1"/>
    </row>
    <row r="11" spans="1:15" ht="12.75">
      <c r="A11" s="15">
        <v>2</v>
      </c>
      <c r="B11" s="7" t="s">
        <v>142</v>
      </c>
      <c r="C11" s="8">
        <v>10</v>
      </c>
      <c r="D11" s="8">
        <v>53</v>
      </c>
      <c r="E11" s="8"/>
      <c r="F11" s="8" t="s">
        <v>5</v>
      </c>
      <c r="G11" s="8"/>
      <c r="H11" s="8">
        <f>+SUM(C11:G11)</f>
        <v>63</v>
      </c>
      <c r="I11" s="8">
        <v>3</v>
      </c>
      <c r="J11" s="8">
        <v>-1</v>
      </c>
      <c r="K11" s="8">
        <f aca="true" t="shared" si="0" ref="K11:K17">+SUM(H11:J11)</f>
        <v>65</v>
      </c>
      <c r="L11" s="8">
        <v>-60</v>
      </c>
      <c r="M11" s="8">
        <v>3</v>
      </c>
      <c r="N11" s="17">
        <f aca="true" t="shared" si="1" ref="N11:N16">+SUM(K11:M11)</f>
        <v>8</v>
      </c>
      <c r="O11" s="1"/>
    </row>
    <row r="12" spans="1:15" ht="12.75">
      <c r="A12" s="15">
        <v>3</v>
      </c>
      <c r="B12" s="7" t="s">
        <v>4</v>
      </c>
      <c r="C12" s="8"/>
      <c r="D12" s="8" t="s">
        <v>5</v>
      </c>
      <c r="E12" s="8">
        <v>2</v>
      </c>
      <c r="F12" s="8">
        <v>18</v>
      </c>
      <c r="G12" s="8" t="s">
        <v>5</v>
      </c>
      <c r="H12" s="8">
        <f>+SUM(C12:G12)</f>
        <v>20</v>
      </c>
      <c r="I12" s="8">
        <v>2</v>
      </c>
      <c r="J12" s="8">
        <v>-1</v>
      </c>
      <c r="K12" s="8">
        <f t="shared" si="0"/>
        <v>21</v>
      </c>
      <c r="L12" s="8"/>
      <c r="M12" s="8">
        <v>2</v>
      </c>
      <c r="N12" s="17">
        <f t="shared" si="1"/>
        <v>23</v>
      </c>
      <c r="O12" s="1"/>
    </row>
    <row r="13" spans="1:15" ht="12.75">
      <c r="A13" s="15">
        <v>4</v>
      </c>
      <c r="B13" s="7" t="s">
        <v>15</v>
      </c>
      <c r="C13" s="8"/>
      <c r="D13" s="8"/>
      <c r="E13" s="8"/>
      <c r="F13" s="8"/>
      <c r="G13" s="8">
        <v>10</v>
      </c>
      <c r="H13" s="8">
        <f>+SUM(C13:G13)</f>
        <v>10</v>
      </c>
      <c r="I13" s="8">
        <v>0</v>
      </c>
      <c r="J13" s="8"/>
      <c r="K13" s="8">
        <f t="shared" si="0"/>
        <v>10</v>
      </c>
      <c r="L13" s="8"/>
      <c r="M13" s="8"/>
      <c r="N13" s="17">
        <f t="shared" si="1"/>
        <v>10</v>
      </c>
      <c r="O13" s="1"/>
    </row>
    <row r="14" spans="1:15" ht="12.75">
      <c r="A14" s="15"/>
      <c r="B14" s="7"/>
      <c r="C14" s="8"/>
      <c r="D14" s="8"/>
      <c r="E14" s="8"/>
      <c r="F14" s="8"/>
      <c r="G14" s="8"/>
      <c r="H14" s="6"/>
      <c r="I14" s="8"/>
      <c r="J14" s="8"/>
      <c r="K14" s="8"/>
      <c r="L14" s="8"/>
      <c r="M14" s="8"/>
      <c r="N14" s="17"/>
      <c r="O14" s="1"/>
    </row>
    <row r="15" spans="1:15" ht="12.75">
      <c r="A15" s="15">
        <v>5</v>
      </c>
      <c r="B15" s="7" t="s">
        <v>143</v>
      </c>
      <c r="C15" s="8"/>
      <c r="D15" s="8"/>
      <c r="E15" s="8"/>
      <c r="F15" s="8"/>
      <c r="G15" s="8"/>
      <c r="H15" s="6"/>
      <c r="I15" s="8">
        <v>-2</v>
      </c>
      <c r="J15" s="8">
        <v>2</v>
      </c>
      <c r="K15" s="8">
        <f t="shared" si="0"/>
        <v>0</v>
      </c>
      <c r="L15" s="8"/>
      <c r="M15" s="8"/>
      <c r="N15" s="17">
        <f t="shared" si="1"/>
        <v>0</v>
      </c>
      <c r="O15" s="1"/>
    </row>
    <row r="16" spans="1:15" ht="12.75">
      <c r="A16" s="15">
        <v>6</v>
      </c>
      <c r="B16" s="7" t="s">
        <v>26</v>
      </c>
      <c r="C16" s="8"/>
      <c r="D16" s="8"/>
      <c r="E16" s="8"/>
      <c r="F16" s="8"/>
      <c r="G16" s="8"/>
      <c r="H16" s="6"/>
      <c r="I16" s="8">
        <v>3</v>
      </c>
      <c r="J16" s="8"/>
      <c r="K16" s="8">
        <f t="shared" si="0"/>
        <v>3</v>
      </c>
      <c r="L16" s="8"/>
      <c r="M16" s="8"/>
      <c r="N16" s="17">
        <f t="shared" si="1"/>
        <v>3</v>
      </c>
      <c r="O16" s="1"/>
    </row>
    <row r="17" spans="1:15" ht="12.75">
      <c r="A17" s="15">
        <v>7</v>
      </c>
      <c r="B17" s="7" t="s">
        <v>118</v>
      </c>
      <c r="C17" s="8">
        <f>+SUM(C10:C16)</f>
        <v>54</v>
      </c>
      <c r="D17" s="8">
        <f>+SUM(D10:D16)</f>
        <v>292</v>
      </c>
      <c r="E17" s="8">
        <f>+SUM(E10:E16)</f>
        <v>2</v>
      </c>
      <c r="F17" s="8">
        <f>+SUM(F10:F16)</f>
        <v>18</v>
      </c>
      <c r="G17" s="8">
        <f>+SUM(G10:G16)</f>
        <v>10</v>
      </c>
      <c r="H17" s="8">
        <f>+SUM(C17:G17)</f>
        <v>376</v>
      </c>
      <c r="I17" s="8">
        <f>+SUM(I10:I16)</f>
        <v>28</v>
      </c>
      <c r="J17" s="8">
        <f>+SUM(J10:J16)</f>
        <v>0</v>
      </c>
      <c r="K17" s="8">
        <f t="shared" si="0"/>
        <v>404</v>
      </c>
      <c r="L17" s="8">
        <f>+SUM(L10:L16)</f>
        <v>0</v>
      </c>
      <c r="M17" s="8">
        <f>+SUM(M10:M16)</f>
        <v>20</v>
      </c>
      <c r="N17" s="17">
        <f>+SUM(N10:N16)</f>
        <v>424</v>
      </c>
      <c r="O17" s="1"/>
    </row>
    <row r="18" spans="1:15" ht="12.75">
      <c r="A18" s="34"/>
      <c r="B18" s="35"/>
      <c r="C18" s="36"/>
      <c r="D18" s="36"/>
      <c r="E18" s="36"/>
      <c r="F18" s="36"/>
      <c r="G18" s="36"/>
      <c r="H18" s="37"/>
      <c r="I18" s="36"/>
      <c r="J18" s="36"/>
      <c r="K18" s="36"/>
      <c r="L18" s="36"/>
      <c r="M18" s="36"/>
      <c r="N18" s="38"/>
      <c r="O18" s="1"/>
    </row>
    <row r="19" spans="1:15" ht="12.75">
      <c r="A19" s="39"/>
      <c r="B19" s="40"/>
      <c r="C19" s="41"/>
      <c r="D19" s="41"/>
      <c r="E19" s="41"/>
      <c r="F19" s="41"/>
      <c r="G19" s="41"/>
      <c r="H19" s="42"/>
      <c r="I19" s="41"/>
      <c r="J19" s="41"/>
      <c r="K19" s="41"/>
      <c r="L19" s="41"/>
      <c r="M19" s="41"/>
      <c r="N19" s="43"/>
      <c r="O19" s="1"/>
    </row>
    <row r="20" spans="1:14" ht="12.75">
      <c r="A20" s="39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</row>
    <row r="21" spans="1:14" ht="12.75">
      <c r="A21" s="30"/>
      <c r="B21" s="31" t="s">
        <v>45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5"/>
    </row>
    <row r="22" spans="1:14" ht="12.75">
      <c r="A22" s="15"/>
      <c r="B22" s="7"/>
      <c r="C22" s="136" t="s">
        <v>141</v>
      </c>
      <c r="D22" s="136"/>
      <c r="E22" s="136"/>
      <c r="F22" s="136"/>
      <c r="G22" s="136"/>
      <c r="H22" s="8" t="s">
        <v>31</v>
      </c>
      <c r="I22" s="8" t="s">
        <v>20</v>
      </c>
      <c r="J22" s="8" t="s">
        <v>22</v>
      </c>
      <c r="K22" s="135" t="s">
        <v>96</v>
      </c>
      <c r="L22" s="135"/>
      <c r="M22" s="8" t="s">
        <v>119</v>
      </c>
      <c r="N22" s="17" t="s">
        <v>23</v>
      </c>
    </row>
    <row r="23" spans="1:14" ht="12.75">
      <c r="A23" s="15"/>
      <c r="B23" s="7"/>
      <c r="C23" s="135" t="s">
        <v>139</v>
      </c>
      <c r="D23" s="135"/>
      <c r="E23" s="135" t="s">
        <v>17</v>
      </c>
      <c r="F23" s="135"/>
      <c r="G23" s="8" t="s">
        <v>18</v>
      </c>
      <c r="H23" s="8" t="s">
        <v>32</v>
      </c>
      <c r="I23" s="8" t="s">
        <v>21</v>
      </c>
      <c r="J23" s="8" t="s">
        <v>33</v>
      </c>
      <c r="K23" s="8" t="s">
        <v>93</v>
      </c>
      <c r="L23" s="10" t="s">
        <v>95</v>
      </c>
      <c r="M23" s="8" t="s">
        <v>50</v>
      </c>
      <c r="N23" s="17" t="s">
        <v>24</v>
      </c>
    </row>
    <row r="24" spans="1:14" ht="12.75">
      <c r="A24" s="15"/>
      <c r="B24" s="7"/>
      <c r="C24" s="8" t="s">
        <v>0</v>
      </c>
      <c r="D24" s="8" t="s">
        <v>2</v>
      </c>
      <c r="E24" s="8" t="s">
        <v>0</v>
      </c>
      <c r="F24" s="8" t="s">
        <v>2</v>
      </c>
      <c r="G24" s="8" t="s">
        <v>16</v>
      </c>
      <c r="H24" s="7"/>
      <c r="I24" s="7"/>
      <c r="J24" s="8" t="s">
        <v>34</v>
      </c>
      <c r="K24" s="8" t="s">
        <v>94</v>
      </c>
      <c r="L24" s="10" t="s">
        <v>94</v>
      </c>
      <c r="M24" s="8" t="s">
        <v>25</v>
      </c>
      <c r="N24" s="17" t="s">
        <v>116</v>
      </c>
    </row>
    <row r="25" spans="1:14" ht="12.75">
      <c r="A25" s="15"/>
      <c r="B25" s="7"/>
      <c r="C25" s="8" t="s">
        <v>1</v>
      </c>
      <c r="D25" s="8" t="s">
        <v>3</v>
      </c>
      <c r="E25" s="8" t="s">
        <v>3</v>
      </c>
      <c r="F25" s="8" t="s">
        <v>3</v>
      </c>
      <c r="G25" s="8" t="s">
        <v>136</v>
      </c>
      <c r="H25" s="7"/>
      <c r="I25" s="7"/>
      <c r="J25" s="7"/>
      <c r="K25" s="7"/>
      <c r="L25" s="7"/>
      <c r="M25" s="7"/>
      <c r="N25" s="16"/>
    </row>
    <row r="26" spans="1:14" ht="12.75">
      <c r="A26" s="15"/>
      <c r="B26" s="7"/>
      <c r="C26" s="9" t="s">
        <v>37</v>
      </c>
      <c r="D26" s="9" t="s">
        <v>38</v>
      </c>
      <c r="E26" s="9" t="s">
        <v>39</v>
      </c>
      <c r="F26" s="9" t="s">
        <v>40</v>
      </c>
      <c r="G26" s="9" t="s">
        <v>41</v>
      </c>
      <c r="H26" s="9" t="s">
        <v>46</v>
      </c>
      <c r="I26" s="9" t="s">
        <v>42</v>
      </c>
      <c r="J26" s="9" t="s">
        <v>47</v>
      </c>
      <c r="K26" s="9" t="s">
        <v>43</v>
      </c>
      <c r="L26" s="9" t="s">
        <v>44</v>
      </c>
      <c r="M26" s="9" t="s">
        <v>48</v>
      </c>
      <c r="N26" s="18" t="s">
        <v>49</v>
      </c>
    </row>
    <row r="27" spans="1:14" ht="12.75">
      <c r="A27" s="15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16"/>
    </row>
    <row r="28" spans="1:14" ht="12.75">
      <c r="A28" s="15">
        <v>1</v>
      </c>
      <c r="B28" s="7" t="s">
        <v>140</v>
      </c>
      <c r="C28" s="8">
        <v>22</v>
      </c>
      <c r="D28" s="8">
        <v>129</v>
      </c>
      <c r="E28" s="8">
        <v>0</v>
      </c>
      <c r="F28" s="8">
        <v>5</v>
      </c>
      <c r="G28" s="8">
        <v>2</v>
      </c>
      <c r="H28" s="8">
        <f>+SUM(C28:G28)</f>
        <v>158</v>
      </c>
      <c r="I28" s="8">
        <v>37</v>
      </c>
      <c r="J28" s="8">
        <v>142</v>
      </c>
      <c r="K28" s="8">
        <v>3</v>
      </c>
      <c r="L28" s="8"/>
      <c r="M28" s="8">
        <v>40</v>
      </c>
      <c r="N28" s="17">
        <f>+SUM(H28:M28)</f>
        <v>380</v>
      </c>
    </row>
    <row r="29" spans="1:14" ht="12.75">
      <c r="A29" s="15">
        <v>2</v>
      </c>
      <c r="B29" s="7" t="s">
        <v>142</v>
      </c>
      <c r="C29" s="8" t="s">
        <v>35</v>
      </c>
      <c r="D29" s="8">
        <v>4</v>
      </c>
      <c r="E29" s="8" t="s">
        <v>35</v>
      </c>
      <c r="F29" s="8" t="s">
        <v>35</v>
      </c>
      <c r="G29" s="8" t="s">
        <v>35</v>
      </c>
      <c r="H29" s="8">
        <f>+SUM(C29:G29)</f>
        <v>4</v>
      </c>
      <c r="I29" s="8">
        <v>2</v>
      </c>
      <c r="J29" s="8">
        <v>2</v>
      </c>
      <c r="K29" s="7"/>
      <c r="L29" s="8"/>
      <c r="M29" s="8"/>
      <c r="N29" s="17">
        <f>+SUM(H29:M29)</f>
        <v>8</v>
      </c>
    </row>
    <row r="30" spans="1:14" ht="12.75">
      <c r="A30" s="15">
        <v>3</v>
      </c>
      <c r="B30" s="7" t="s">
        <v>4</v>
      </c>
      <c r="C30" s="8">
        <v>2</v>
      </c>
      <c r="D30" s="8">
        <v>12</v>
      </c>
      <c r="E30" s="8">
        <v>0</v>
      </c>
      <c r="F30" s="8">
        <v>1</v>
      </c>
      <c r="G30" s="8">
        <v>2</v>
      </c>
      <c r="H30" s="8">
        <f>+SUM(C30:G30)</f>
        <v>17</v>
      </c>
      <c r="I30" s="8">
        <v>1</v>
      </c>
      <c r="J30" s="8">
        <v>5</v>
      </c>
      <c r="K30" s="7"/>
      <c r="L30" s="8"/>
      <c r="M30" s="8"/>
      <c r="N30" s="17">
        <f>+SUM(H30:M30)</f>
        <v>23</v>
      </c>
    </row>
    <row r="31" spans="1:14" ht="12.75">
      <c r="A31" s="15">
        <v>4</v>
      </c>
      <c r="B31" s="7" t="s">
        <v>15</v>
      </c>
      <c r="C31" s="7"/>
      <c r="D31" s="8">
        <v>1</v>
      </c>
      <c r="E31" s="8"/>
      <c r="F31" s="8"/>
      <c r="G31" s="8"/>
      <c r="H31" s="8">
        <f>+SUM(C31:G31)</f>
        <v>1</v>
      </c>
      <c r="I31" s="8"/>
      <c r="J31" s="8">
        <v>1</v>
      </c>
      <c r="K31" s="8">
        <v>5</v>
      </c>
      <c r="L31" s="8">
        <v>3</v>
      </c>
      <c r="M31" s="8"/>
      <c r="N31" s="17">
        <f>+SUM(H31:M31)</f>
        <v>10</v>
      </c>
    </row>
    <row r="32" spans="1:14" ht="12.75">
      <c r="A32" s="15"/>
      <c r="B32" s="7"/>
      <c r="C32" s="7"/>
      <c r="D32" s="7"/>
      <c r="E32" s="8"/>
      <c r="F32" s="8"/>
      <c r="G32" s="8"/>
      <c r="H32" s="8"/>
      <c r="I32" s="8"/>
      <c r="J32" s="8"/>
      <c r="K32" s="8"/>
      <c r="L32" s="8"/>
      <c r="M32" s="8"/>
      <c r="N32" s="17"/>
    </row>
    <row r="33" spans="1:14" ht="12.75">
      <c r="A33" s="15">
        <v>5</v>
      </c>
      <c r="B33" s="7" t="s">
        <v>26</v>
      </c>
      <c r="C33" s="7"/>
      <c r="D33" s="7"/>
      <c r="E33" s="8"/>
      <c r="F33" s="8"/>
      <c r="G33" s="8"/>
      <c r="H33" s="8"/>
      <c r="I33" s="8"/>
      <c r="J33" s="8">
        <v>3</v>
      </c>
      <c r="K33" s="8"/>
      <c r="L33" s="8"/>
      <c r="M33" s="8"/>
      <c r="N33" s="17">
        <f>+SUM(H33:M33)</f>
        <v>3</v>
      </c>
    </row>
    <row r="34" spans="1:14" ht="12.75">
      <c r="A34" s="15">
        <v>6</v>
      </c>
      <c r="B34" s="7" t="s">
        <v>117</v>
      </c>
      <c r="C34" s="7"/>
      <c r="D34" s="7"/>
      <c r="E34" s="8"/>
      <c r="F34" s="8"/>
      <c r="G34" s="8"/>
      <c r="H34" s="8"/>
      <c r="I34" s="8">
        <v>1</v>
      </c>
      <c r="J34" s="8">
        <v>-1</v>
      </c>
      <c r="K34" s="8"/>
      <c r="L34" s="8"/>
      <c r="M34" s="8"/>
      <c r="N34" s="17">
        <f>+SUM(H34:M34)</f>
        <v>0</v>
      </c>
    </row>
    <row r="35" spans="1:14" ht="12.75">
      <c r="A35" s="15"/>
      <c r="B35" s="7" t="s">
        <v>5</v>
      </c>
      <c r="C35" s="7"/>
      <c r="D35" s="7"/>
      <c r="E35" s="8"/>
      <c r="F35" s="8"/>
      <c r="G35" s="8"/>
      <c r="H35" s="8"/>
      <c r="I35" s="8"/>
      <c r="J35" s="8"/>
      <c r="K35" s="8"/>
      <c r="L35" s="8"/>
      <c r="M35" s="8"/>
      <c r="N35" s="17"/>
    </row>
    <row r="36" spans="1:14" ht="12.75">
      <c r="A36" s="15">
        <v>7</v>
      </c>
      <c r="B36" s="7" t="s">
        <v>27</v>
      </c>
      <c r="C36" s="8">
        <f aca="true" t="shared" si="2" ref="C36:M36">+SUM(C28:C34)</f>
        <v>24</v>
      </c>
      <c r="D36" s="8">
        <f t="shared" si="2"/>
        <v>146</v>
      </c>
      <c r="E36" s="8">
        <f t="shared" si="2"/>
        <v>0</v>
      </c>
      <c r="F36" s="8">
        <f t="shared" si="2"/>
        <v>6</v>
      </c>
      <c r="G36" s="8">
        <f t="shared" si="2"/>
        <v>4</v>
      </c>
      <c r="H36" s="8">
        <f t="shared" si="2"/>
        <v>180</v>
      </c>
      <c r="I36" s="8">
        <f t="shared" si="2"/>
        <v>41</v>
      </c>
      <c r="J36" s="8">
        <f t="shared" si="2"/>
        <v>152</v>
      </c>
      <c r="K36" s="8">
        <f t="shared" si="2"/>
        <v>8</v>
      </c>
      <c r="L36" s="8">
        <f>+SUM(L28:L34)</f>
        <v>3</v>
      </c>
      <c r="M36" s="8">
        <f t="shared" si="2"/>
        <v>40</v>
      </c>
      <c r="N36" s="17">
        <f>+SUM(H36:M36)</f>
        <v>424</v>
      </c>
    </row>
    <row r="37" spans="1:14" ht="12.75">
      <c r="A37" s="15">
        <v>8</v>
      </c>
      <c r="B37" s="7" t="s">
        <v>28</v>
      </c>
      <c r="C37" s="6"/>
      <c r="D37" s="6"/>
      <c r="E37" s="6"/>
      <c r="F37" s="6"/>
      <c r="G37" s="6"/>
      <c r="H37" s="8">
        <f>+SUM(C38:G38)+H39</f>
        <v>216</v>
      </c>
      <c r="I37" s="7"/>
      <c r="J37" s="7"/>
      <c r="K37" s="7"/>
      <c r="L37" s="8"/>
      <c r="M37" s="8"/>
      <c r="N37" s="17"/>
    </row>
    <row r="38" spans="1:14" ht="12.75">
      <c r="A38" s="15">
        <v>9</v>
      </c>
      <c r="B38" s="7" t="s">
        <v>29</v>
      </c>
      <c r="C38" s="8">
        <f>+C40-C36</f>
        <v>30</v>
      </c>
      <c r="D38" s="8">
        <f>+D40-D36</f>
        <v>146</v>
      </c>
      <c r="E38" s="8">
        <f>+E40-E36</f>
        <v>2</v>
      </c>
      <c r="F38" s="8">
        <f>+F40-F36</f>
        <v>12</v>
      </c>
      <c r="G38" s="8">
        <f>+G40-G36</f>
        <v>6</v>
      </c>
      <c r="H38" s="8">
        <f>+SUM(C38:G38)</f>
        <v>196</v>
      </c>
      <c r="I38" s="7"/>
      <c r="J38" s="7"/>
      <c r="K38" s="7"/>
      <c r="L38" s="8"/>
      <c r="M38" s="8"/>
      <c r="N38" s="17"/>
    </row>
    <row r="39" spans="1:14" ht="12.75">
      <c r="A39" s="15">
        <v>10</v>
      </c>
      <c r="B39" s="7" t="s">
        <v>154</v>
      </c>
      <c r="C39" s="8"/>
      <c r="D39" s="8"/>
      <c r="E39" s="8"/>
      <c r="F39" s="8"/>
      <c r="G39" s="8"/>
      <c r="H39" s="8">
        <f>+M17</f>
        <v>20</v>
      </c>
      <c r="I39" s="7"/>
      <c r="J39" s="7"/>
      <c r="K39" s="7"/>
      <c r="L39" s="8"/>
      <c r="M39" s="8"/>
      <c r="N39" s="17"/>
    </row>
    <row r="40" spans="1:14" ht="12.75">
      <c r="A40" s="15">
        <v>11</v>
      </c>
      <c r="B40" s="7" t="s">
        <v>30</v>
      </c>
      <c r="C40" s="8">
        <f>+C17</f>
        <v>54</v>
      </c>
      <c r="D40" s="8">
        <f>+D17</f>
        <v>292</v>
      </c>
      <c r="E40" s="8">
        <f>+E17</f>
        <v>2</v>
      </c>
      <c r="F40" s="8">
        <f>+F17</f>
        <v>18</v>
      </c>
      <c r="G40" s="8">
        <f>+G17</f>
        <v>10</v>
      </c>
      <c r="H40" s="8">
        <f>+SUM(C40:G40)</f>
        <v>376</v>
      </c>
      <c r="I40" s="8"/>
      <c r="J40" s="8"/>
      <c r="K40" s="8"/>
      <c r="L40" s="8"/>
      <c r="M40" s="8"/>
      <c r="N40" s="17"/>
    </row>
    <row r="41" spans="1:14" ht="12.75">
      <c r="A41" s="15"/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17"/>
    </row>
    <row r="42" spans="1:14" ht="12.75">
      <c r="A42" s="15"/>
      <c r="B42" s="22" t="s">
        <v>138</v>
      </c>
      <c r="C42" s="11"/>
      <c r="D42" s="12"/>
      <c r="E42" s="12" t="s">
        <v>137</v>
      </c>
      <c r="F42" s="12"/>
      <c r="G42" s="12"/>
      <c r="H42" s="8"/>
      <c r="I42" s="8"/>
      <c r="J42" s="8"/>
      <c r="K42" s="8"/>
      <c r="L42" s="8"/>
      <c r="M42" s="8"/>
      <c r="N42" s="17"/>
    </row>
    <row r="43" spans="1:14" ht="13.5" thickBot="1">
      <c r="A43" s="19"/>
      <c r="B43" s="23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</sheetData>
  <mergeCells count="7">
    <mergeCell ref="C4:G4"/>
    <mergeCell ref="C5:D5"/>
    <mergeCell ref="C22:G22"/>
    <mergeCell ref="K22:L22"/>
    <mergeCell ref="C23:D23"/>
    <mergeCell ref="E23:F23"/>
    <mergeCell ref="E5:F5"/>
  </mergeCells>
  <printOptions/>
  <pageMargins left="0.5" right="0.5" top="1.5" bottom="1" header="0.5" footer="0.5"/>
  <pageSetup horizontalDpi="300" verticalDpi="300" orientation="landscape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Z1414"/>
  <sheetViews>
    <sheetView view="pageBreakPreview" zoomScaleSheetLayoutView="100" workbookViewId="0" topLeftCell="L85">
      <pane xSplit="9210" topLeftCell="BM12" activePane="topLeft" state="split"/>
      <selection pane="topLeft" activeCell="S96" sqref="S96"/>
      <selection pane="topRight" activeCell="BM31" sqref="BM31"/>
    </sheetView>
  </sheetViews>
  <sheetFormatPr defaultColWidth="9.140625" defaultRowHeight="12.75"/>
  <cols>
    <col min="2" max="2" width="2.7109375" style="0" customWidth="1"/>
    <col min="3" max="3" width="36.7109375" style="0" customWidth="1"/>
    <col min="4" max="5" width="9.00390625" style="0" customWidth="1"/>
    <col min="6" max="11" width="7.7109375" style="0" customWidth="1"/>
    <col min="12" max="13" width="9.00390625" style="0" customWidth="1"/>
    <col min="14" max="17" width="7.7109375" style="0" customWidth="1"/>
  </cols>
  <sheetData>
    <row r="1" spans="2:52" ht="12.75">
      <c r="B1" s="1"/>
      <c r="C1" s="2" t="s">
        <v>89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2:52" ht="13.5" thickBot="1"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2:52" ht="12.75" customHeight="1">
      <c r="B3" s="46"/>
      <c r="C3" s="50"/>
      <c r="D3" s="137" t="s">
        <v>144</v>
      </c>
      <c r="E3" s="138"/>
      <c r="F3" s="156" t="s">
        <v>53</v>
      </c>
      <c r="G3" s="138"/>
      <c r="H3" s="149" t="s">
        <v>191</v>
      </c>
      <c r="I3" s="134"/>
      <c r="J3" s="149" t="s">
        <v>189</v>
      </c>
      <c r="K3" s="134"/>
      <c r="L3" s="145" t="s">
        <v>54</v>
      </c>
      <c r="M3" s="146"/>
      <c r="N3" s="137" t="s">
        <v>55</v>
      </c>
      <c r="O3" s="138"/>
      <c r="P3" s="141" t="s">
        <v>153</v>
      </c>
      <c r="Q3" s="14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2:52" ht="13.5" thickBot="1">
      <c r="B4" s="19"/>
      <c r="C4" s="51"/>
      <c r="D4" s="154"/>
      <c r="E4" s="155"/>
      <c r="F4" s="157"/>
      <c r="G4" s="140"/>
      <c r="H4" s="150"/>
      <c r="I4" s="151"/>
      <c r="J4" s="150" t="s">
        <v>192</v>
      </c>
      <c r="K4" s="151"/>
      <c r="L4" s="147"/>
      <c r="M4" s="148"/>
      <c r="N4" s="139"/>
      <c r="O4" s="140"/>
      <c r="P4" s="143"/>
      <c r="Q4" s="144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2:52" ht="12.75">
      <c r="B5" s="46"/>
      <c r="C5" s="50"/>
      <c r="D5" s="152" t="s">
        <v>37</v>
      </c>
      <c r="E5" s="138"/>
      <c r="F5" s="152" t="s">
        <v>38</v>
      </c>
      <c r="G5" s="153"/>
      <c r="H5" s="152" t="s">
        <v>39</v>
      </c>
      <c r="I5" s="153"/>
      <c r="J5" s="152" t="s">
        <v>40</v>
      </c>
      <c r="K5" s="153"/>
      <c r="L5" s="152" t="s">
        <v>41</v>
      </c>
      <c r="M5" s="153"/>
      <c r="N5" s="152" t="s">
        <v>135</v>
      </c>
      <c r="O5" s="153"/>
      <c r="P5" s="152" t="s">
        <v>42</v>
      </c>
      <c r="Q5" s="153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2:52" ht="13.5" thickBot="1">
      <c r="B6" s="15"/>
      <c r="C6" s="16"/>
      <c r="D6" s="85" t="s">
        <v>51</v>
      </c>
      <c r="E6" s="21" t="s">
        <v>52</v>
      </c>
      <c r="F6" s="85" t="s">
        <v>51</v>
      </c>
      <c r="G6" s="21" t="s">
        <v>52</v>
      </c>
      <c r="H6" s="85" t="s">
        <v>51</v>
      </c>
      <c r="I6" s="21" t="s">
        <v>52</v>
      </c>
      <c r="J6" s="85" t="s">
        <v>51</v>
      </c>
      <c r="K6" s="21" t="s">
        <v>52</v>
      </c>
      <c r="L6" s="85" t="s">
        <v>51</v>
      </c>
      <c r="M6" s="21" t="s">
        <v>52</v>
      </c>
      <c r="N6" s="85" t="s">
        <v>51</v>
      </c>
      <c r="O6" s="21" t="s">
        <v>52</v>
      </c>
      <c r="P6" s="85" t="s">
        <v>51</v>
      </c>
      <c r="Q6" s="21" t="s">
        <v>52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2:52" ht="12.75">
      <c r="B7" s="15"/>
      <c r="C7" s="47" t="s">
        <v>63</v>
      </c>
      <c r="D7" s="88"/>
      <c r="E7" s="89"/>
      <c r="F7" s="86"/>
      <c r="G7" s="84"/>
      <c r="H7" s="83"/>
      <c r="I7" s="84"/>
      <c r="J7" s="83"/>
      <c r="K7" s="84"/>
      <c r="L7" s="83"/>
      <c r="M7" s="84"/>
      <c r="N7" s="83"/>
      <c r="O7" s="84"/>
      <c r="P7" s="49"/>
      <c r="Q7" s="66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2:52" ht="12.75">
      <c r="B8" s="15">
        <v>1</v>
      </c>
      <c r="C8" s="16" t="s">
        <v>61</v>
      </c>
      <c r="D8" s="55"/>
      <c r="E8" s="17"/>
      <c r="F8" s="52"/>
      <c r="G8" s="17"/>
      <c r="H8" s="55"/>
      <c r="I8" s="17"/>
      <c r="J8" s="55"/>
      <c r="K8" s="17"/>
      <c r="L8" s="59"/>
      <c r="M8" s="60">
        <f>+'io'!I17</f>
        <v>28</v>
      </c>
      <c r="N8" s="55"/>
      <c r="O8" s="17"/>
      <c r="P8" s="15"/>
      <c r="Q8" s="16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2:52" ht="12.75">
      <c r="B9" s="15">
        <v>2</v>
      </c>
      <c r="C9" s="16" t="s">
        <v>62</v>
      </c>
      <c r="D9" s="55"/>
      <c r="E9" s="17"/>
      <c r="F9" s="52"/>
      <c r="G9" s="17"/>
      <c r="H9" s="55"/>
      <c r="I9" s="17"/>
      <c r="J9" s="55"/>
      <c r="K9" s="17"/>
      <c r="L9" s="59">
        <f>+'io'!I35</f>
        <v>41</v>
      </c>
      <c r="M9" s="60"/>
      <c r="N9" s="55"/>
      <c r="O9" s="17"/>
      <c r="P9" s="15"/>
      <c r="Q9" s="16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2:52" ht="12.75">
      <c r="B10" s="15">
        <v>3</v>
      </c>
      <c r="C10" s="16" t="s">
        <v>65</v>
      </c>
      <c r="D10" s="56"/>
      <c r="E10" s="57"/>
      <c r="F10" s="53"/>
      <c r="G10" s="57"/>
      <c r="H10" s="56"/>
      <c r="I10" s="57"/>
      <c r="J10" s="56"/>
      <c r="K10" s="57"/>
      <c r="L10" s="61">
        <f>+M8-L9</f>
        <v>-13</v>
      </c>
      <c r="N10" s="55"/>
      <c r="O10" s="17"/>
      <c r="P10" s="15"/>
      <c r="Q10" s="16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2:52" ht="12.75">
      <c r="B11" s="15"/>
      <c r="C11" s="16"/>
      <c r="D11" s="55"/>
      <c r="E11" s="17"/>
      <c r="F11" s="52"/>
      <c r="G11" s="17"/>
      <c r="H11" s="55"/>
      <c r="I11" s="17"/>
      <c r="J11" s="55"/>
      <c r="K11" s="17"/>
      <c r="L11" s="59"/>
      <c r="M11" s="60"/>
      <c r="N11" s="55"/>
      <c r="O11" s="17"/>
      <c r="P11" s="15"/>
      <c r="Q11" s="16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2:52" ht="12.75">
      <c r="B12" s="15">
        <v>4</v>
      </c>
      <c r="C12" s="16" t="s">
        <v>57</v>
      </c>
      <c r="D12" s="15" t="s">
        <v>5</v>
      </c>
      <c r="E12" s="16">
        <f>+ccal!G10</f>
        <v>292</v>
      </c>
      <c r="F12" s="4"/>
      <c r="G12" s="16">
        <f>+ccal!G11</f>
        <v>18</v>
      </c>
      <c r="H12" s="15"/>
      <c r="I12" s="16">
        <f>+ccal!G13</f>
        <v>10</v>
      </c>
      <c r="J12" s="15"/>
      <c r="K12" s="16">
        <f>+ccal!G12</f>
        <v>56</v>
      </c>
      <c r="L12" s="59"/>
      <c r="M12" s="60"/>
      <c r="N12" s="15"/>
      <c r="O12" s="16">
        <f>+E12+G12+I12+K12</f>
        <v>376</v>
      </c>
      <c r="P12" s="15"/>
      <c r="Q12" s="16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2:52" ht="12.75">
      <c r="B13" s="15">
        <v>5</v>
      </c>
      <c r="C13" s="16" t="s">
        <v>56</v>
      </c>
      <c r="D13" s="15">
        <f>+ccal!G16</f>
        <v>146</v>
      </c>
      <c r="E13" s="16" t="s">
        <v>5</v>
      </c>
      <c r="F13" s="4">
        <f>+ccal!G17</f>
        <v>6</v>
      </c>
      <c r="G13" s="16"/>
      <c r="H13" s="15">
        <f>+ccal!G19</f>
        <v>4</v>
      </c>
      <c r="I13" s="16"/>
      <c r="J13" s="15">
        <f>+ccal!G18</f>
        <v>24</v>
      </c>
      <c r="K13" s="16"/>
      <c r="L13" s="59"/>
      <c r="M13" s="60"/>
      <c r="N13" s="15">
        <f>+D13+F13+H13+J13</f>
        <v>180</v>
      </c>
      <c r="O13" s="16"/>
      <c r="P13" s="15"/>
      <c r="Q13" s="16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2:52" ht="12.75">
      <c r="B14" s="15">
        <v>6</v>
      </c>
      <c r="C14" s="47" t="s">
        <v>59</v>
      </c>
      <c r="D14" s="58">
        <f>+E12-D13</f>
        <v>146</v>
      </c>
      <c r="E14" s="14"/>
      <c r="F14" s="54">
        <f>+G12-F13</f>
        <v>12</v>
      </c>
      <c r="G14" s="14"/>
      <c r="H14" s="54">
        <f>+I12-H13</f>
        <v>6</v>
      </c>
      <c r="I14" s="14"/>
      <c r="J14" s="58">
        <f>+K12-J13</f>
        <v>32</v>
      </c>
      <c r="K14" s="14"/>
      <c r="L14" s="61"/>
      <c r="M14" s="62"/>
      <c r="N14" s="58">
        <f>+D14+F14+H14+J14</f>
        <v>196</v>
      </c>
      <c r="O14" s="14"/>
      <c r="P14" s="15"/>
      <c r="Q14" s="16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2:52" ht="12.75">
      <c r="B15" s="15">
        <v>7</v>
      </c>
      <c r="C15" s="16" t="s">
        <v>58</v>
      </c>
      <c r="D15" s="15"/>
      <c r="E15" s="16"/>
      <c r="F15" s="4"/>
      <c r="G15" s="16"/>
      <c r="H15" s="15"/>
      <c r="I15" s="16"/>
      <c r="J15" s="15"/>
      <c r="K15" s="16"/>
      <c r="L15" s="59"/>
      <c r="M15" s="60"/>
      <c r="N15" s="15">
        <f>+'io2'!M17</f>
        <v>20</v>
      </c>
      <c r="O15" s="14"/>
      <c r="P15" s="15">
        <f>+L15+N15</f>
        <v>20</v>
      </c>
      <c r="Q15" s="16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2:52" ht="13.5" thickBot="1">
      <c r="B16" s="19">
        <v>8</v>
      </c>
      <c r="C16" s="51" t="s">
        <v>60</v>
      </c>
      <c r="D16" s="19"/>
      <c r="E16" s="51"/>
      <c r="F16" s="87"/>
      <c r="G16" s="51"/>
      <c r="H16" s="19"/>
      <c r="I16" s="51"/>
      <c r="J16" s="19"/>
      <c r="K16" s="51"/>
      <c r="L16" s="63"/>
      <c r="M16" s="64"/>
      <c r="N16" s="19">
        <f>+N14+N15</f>
        <v>216</v>
      </c>
      <c r="O16" s="65"/>
      <c r="P16" s="19"/>
      <c r="Q16" s="5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2:52" ht="12.75">
      <c r="B17" s="46"/>
      <c r="C17" s="67" t="s">
        <v>64</v>
      </c>
      <c r="D17" s="46"/>
      <c r="E17" s="50"/>
      <c r="F17" s="90"/>
      <c r="G17" s="50"/>
      <c r="H17" s="46"/>
      <c r="I17" s="50"/>
      <c r="J17" s="46"/>
      <c r="K17" s="50"/>
      <c r="L17" s="71"/>
      <c r="M17" s="72"/>
      <c r="N17" s="46"/>
      <c r="O17" s="50"/>
      <c r="P17" s="46"/>
      <c r="Q17" s="50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2:52" ht="12.75">
      <c r="B18" s="15">
        <v>9</v>
      </c>
      <c r="C18" s="16" t="s">
        <v>59</v>
      </c>
      <c r="D18" s="15"/>
      <c r="E18" s="16">
        <f>+D14</f>
        <v>146</v>
      </c>
      <c r="F18" s="4"/>
      <c r="G18" s="16">
        <f>+F14</f>
        <v>12</v>
      </c>
      <c r="H18" s="15"/>
      <c r="I18" s="16">
        <f>+H14</f>
        <v>6</v>
      </c>
      <c r="J18" s="15"/>
      <c r="K18" s="16">
        <f>+J14</f>
        <v>32</v>
      </c>
      <c r="L18" s="59"/>
      <c r="M18" s="60"/>
      <c r="N18" s="15"/>
      <c r="O18" s="16">
        <f>+N14</f>
        <v>196</v>
      </c>
      <c r="P18" s="15"/>
      <c r="Q18" s="16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2:51" ht="12.75">
      <c r="B19" s="15">
        <v>10</v>
      </c>
      <c r="C19" s="16" t="s">
        <v>66</v>
      </c>
      <c r="D19" s="15">
        <f>+D20+D21</f>
        <v>120</v>
      </c>
      <c r="E19" s="16" t="s">
        <v>5</v>
      </c>
      <c r="F19" s="4">
        <f>+F20+F21</f>
        <v>7</v>
      </c>
      <c r="G19" s="16"/>
      <c r="H19" s="15">
        <v>6</v>
      </c>
      <c r="I19" s="16"/>
      <c r="J19" s="15">
        <v>0</v>
      </c>
      <c r="K19" s="16"/>
      <c r="L19" s="15"/>
      <c r="M19" s="16"/>
      <c r="N19" s="15">
        <f>+D19+F19+H19+J19</f>
        <v>133</v>
      </c>
      <c r="O19" s="16" t="s">
        <v>5</v>
      </c>
      <c r="P19" s="15">
        <f>+L19+N19</f>
        <v>133</v>
      </c>
      <c r="Q19" s="16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2:52" ht="12.75">
      <c r="B20" s="15">
        <v>11</v>
      </c>
      <c r="C20" s="16" t="s">
        <v>67</v>
      </c>
      <c r="D20" s="15">
        <v>110</v>
      </c>
      <c r="E20" s="14"/>
      <c r="F20" s="4">
        <v>6</v>
      </c>
      <c r="G20" s="16"/>
      <c r="H20" s="15">
        <v>5</v>
      </c>
      <c r="I20" s="16"/>
      <c r="J20" s="15">
        <v>0</v>
      </c>
      <c r="K20" s="16"/>
      <c r="L20" s="59"/>
      <c r="M20" s="60"/>
      <c r="N20" s="15">
        <f>+D20+F20+H20+J20</f>
        <v>121</v>
      </c>
      <c r="O20" s="16"/>
      <c r="P20" s="15">
        <f>+L20+N20</f>
        <v>121</v>
      </c>
      <c r="Q20" s="16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2:52" ht="12.75">
      <c r="B21" s="15">
        <v>12</v>
      </c>
      <c r="C21" s="16" t="s">
        <v>72</v>
      </c>
      <c r="D21" s="15">
        <v>10</v>
      </c>
      <c r="E21" s="14"/>
      <c r="F21" s="4">
        <v>1</v>
      </c>
      <c r="G21" s="16"/>
      <c r="H21" s="15">
        <v>1</v>
      </c>
      <c r="I21" s="16"/>
      <c r="J21" s="15">
        <v>0</v>
      </c>
      <c r="K21" s="16"/>
      <c r="L21" s="59"/>
      <c r="M21" s="60"/>
      <c r="N21" s="15">
        <f>+D21+F21+H21+J21</f>
        <v>12</v>
      </c>
      <c r="O21" s="16"/>
      <c r="P21" s="15">
        <f>+L21+N21</f>
        <v>12</v>
      </c>
      <c r="Q21" s="16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2:52" ht="12.75">
      <c r="B22" s="15">
        <v>13</v>
      </c>
      <c r="C22" s="16" t="s">
        <v>70</v>
      </c>
      <c r="D22" s="15">
        <v>2</v>
      </c>
      <c r="E22" s="14"/>
      <c r="F22" s="4">
        <v>0</v>
      </c>
      <c r="G22" s="16"/>
      <c r="H22" s="15">
        <v>0</v>
      </c>
      <c r="I22" s="16"/>
      <c r="J22" s="15">
        <v>1</v>
      </c>
      <c r="K22" s="16"/>
      <c r="L22" s="59"/>
      <c r="M22" s="60"/>
      <c r="N22" s="15">
        <f>+D22+F22+H22+J22</f>
        <v>3</v>
      </c>
      <c r="O22" s="16"/>
      <c r="P22" s="15">
        <f>+L22+N22</f>
        <v>3</v>
      </c>
      <c r="Q22" s="1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2:52" ht="12.75">
      <c r="B23" s="15">
        <v>14</v>
      </c>
      <c r="C23" s="16" t="s">
        <v>58</v>
      </c>
      <c r="D23" s="15"/>
      <c r="E23" s="14"/>
      <c r="F23" s="4"/>
      <c r="G23" s="16"/>
      <c r="H23" s="15"/>
      <c r="I23" s="16"/>
      <c r="J23" s="15"/>
      <c r="K23" s="16"/>
      <c r="L23" s="59"/>
      <c r="M23" s="60"/>
      <c r="N23" s="15"/>
      <c r="O23" s="16"/>
      <c r="P23" s="15"/>
      <c r="Q23" s="1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2:52" ht="12.75">
      <c r="B24" s="15">
        <v>15</v>
      </c>
      <c r="C24" s="47" t="s">
        <v>69</v>
      </c>
      <c r="D24" s="58">
        <f>+E18-D19-D22</f>
        <v>24</v>
      </c>
      <c r="E24" s="14"/>
      <c r="F24" s="54">
        <f>+G18-F19-F22</f>
        <v>5</v>
      </c>
      <c r="G24" s="68"/>
      <c r="H24" s="58">
        <f>+I18-H19-H22</f>
        <v>0</v>
      </c>
      <c r="I24" s="68" t="s">
        <v>5</v>
      </c>
      <c r="J24" s="58"/>
      <c r="K24" s="68"/>
      <c r="L24" s="61"/>
      <c r="M24" s="62"/>
      <c r="N24" s="15">
        <f>+D24+F24+H24+J24</f>
        <v>29</v>
      </c>
      <c r="O24" s="68" t="s">
        <v>5</v>
      </c>
      <c r="P24" s="15"/>
      <c r="Q24" s="1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2:52" ht="13.5" thickBot="1">
      <c r="B25" s="19">
        <v>16</v>
      </c>
      <c r="C25" s="48" t="s">
        <v>68</v>
      </c>
      <c r="D25" s="19"/>
      <c r="E25" s="69"/>
      <c r="F25" s="91"/>
      <c r="G25" s="69"/>
      <c r="H25" s="70"/>
      <c r="I25" s="69"/>
      <c r="J25" s="70">
        <f>+J14-J19-J22</f>
        <v>31</v>
      </c>
      <c r="K25" s="65"/>
      <c r="L25" s="73"/>
      <c r="M25" s="74"/>
      <c r="N25" s="19">
        <f>+D25+F25+H25+J25</f>
        <v>31</v>
      </c>
      <c r="O25" s="69"/>
      <c r="P25" s="19"/>
      <c r="Q25" s="5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2:52" ht="12.75">
      <c r="B26" s="46"/>
      <c r="C26" s="67" t="s">
        <v>71</v>
      </c>
      <c r="D26" s="46"/>
      <c r="E26" s="50"/>
      <c r="F26" s="90"/>
      <c r="G26" s="50"/>
      <c r="H26" s="46"/>
      <c r="I26" s="50"/>
      <c r="J26" s="46"/>
      <c r="K26" s="50"/>
      <c r="L26" s="71"/>
      <c r="M26" s="72"/>
      <c r="N26" s="46"/>
      <c r="O26" s="50"/>
      <c r="P26" s="46"/>
      <c r="Q26" s="50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2:52" ht="12.75">
      <c r="B27">
        <v>17</v>
      </c>
      <c r="C27" s="16" t="s">
        <v>65</v>
      </c>
      <c r="D27" s="15"/>
      <c r="E27" s="14"/>
      <c r="F27" s="4"/>
      <c r="H27" s="15"/>
      <c r="J27" s="15"/>
      <c r="K27" s="16"/>
      <c r="L27" s="59"/>
      <c r="M27" s="60">
        <f>+L10</f>
        <v>-13</v>
      </c>
      <c r="N27" s="15"/>
      <c r="P27" s="15"/>
      <c r="Q27" s="16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2:52" ht="12.75">
      <c r="B28" s="15">
        <v>18</v>
      </c>
      <c r="C28" s="16" t="s">
        <v>69</v>
      </c>
      <c r="D28" s="15"/>
      <c r="E28" s="16">
        <f>+D24</f>
        <v>24</v>
      </c>
      <c r="F28" s="4"/>
      <c r="G28" s="16">
        <f>+F24</f>
        <v>5</v>
      </c>
      <c r="H28" s="15"/>
      <c r="I28" s="16">
        <f>+H24</f>
        <v>0</v>
      </c>
      <c r="J28" s="15"/>
      <c r="L28" s="59"/>
      <c r="M28" s="60"/>
      <c r="N28" s="15"/>
      <c r="O28" s="16">
        <f>+N24</f>
        <v>29</v>
      </c>
      <c r="P28" s="15"/>
      <c r="Q28" s="16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2:52" ht="12.75">
      <c r="B29" s="15">
        <v>19</v>
      </c>
      <c r="C29" s="16" t="s">
        <v>68</v>
      </c>
      <c r="D29" s="15"/>
      <c r="E29" s="16"/>
      <c r="F29" s="4"/>
      <c r="G29" s="16"/>
      <c r="H29" s="15"/>
      <c r="I29" s="16"/>
      <c r="J29" s="15"/>
      <c r="K29" s="16">
        <f>+J25</f>
        <v>31</v>
      </c>
      <c r="L29" s="59"/>
      <c r="M29" s="60"/>
      <c r="N29" s="15"/>
      <c r="O29" s="16">
        <f>+N25</f>
        <v>31</v>
      </c>
      <c r="P29" s="15"/>
      <c r="Q29" s="16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2:52" ht="12.75">
      <c r="B30" s="15">
        <v>20</v>
      </c>
      <c r="C30" s="16" t="s">
        <v>66</v>
      </c>
      <c r="D30" s="15"/>
      <c r="E30" s="16"/>
      <c r="F30" s="4"/>
      <c r="G30" s="16"/>
      <c r="H30" s="15"/>
      <c r="I30" s="16"/>
      <c r="J30" s="15"/>
      <c r="K30" s="16">
        <f>+K31+K32</f>
        <v>131</v>
      </c>
      <c r="L30" s="15">
        <f>+L31+L32</f>
        <v>3</v>
      </c>
      <c r="M30" s="16">
        <f>+M31+M32</f>
        <v>5</v>
      </c>
      <c r="N30" s="15"/>
      <c r="O30" s="16">
        <f>+O31+O32</f>
        <v>131</v>
      </c>
      <c r="P30" s="15">
        <f>+N19+L30</f>
        <v>136</v>
      </c>
      <c r="Q30" s="16">
        <f>+O30+M30</f>
        <v>136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2:52" ht="12.75">
      <c r="B31" s="15">
        <v>21</v>
      </c>
      <c r="C31" s="16" t="s">
        <v>67</v>
      </c>
      <c r="D31" s="15"/>
      <c r="E31" s="16"/>
      <c r="F31" s="4"/>
      <c r="G31" s="16"/>
      <c r="H31" s="15"/>
      <c r="I31" s="16"/>
      <c r="J31" s="15"/>
      <c r="K31" s="16">
        <v>119</v>
      </c>
      <c r="L31" s="59">
        <v>3</v>
      </c>
      <c r="M31" s="60">
        <v>5</v>
      </c>
      <c r="N31" s="15"/>
      <c r="O31" s="16">
        <f>+E31+G31+I31+K31</f>
        <v>119</v>
      </c>
      <c r="P31" s="15">
        <f>+N20+L31</f>
        <v>124</v>
      </c>
      <c r="Q31" s="16">
        <f>+O31+M31</f>
        <v>124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2:52" ht="12.75">
      <c r="B32" s="15">
        <v>22</v>
      </c>
      <c r="C32" s="16" t="s">
        <v>72</v>
      </c>
      <c r="D32" s="15"/>
      <c r="E32" s="16"/>
      <c r="F32" s="4"/>
      <c r="G32" s="16"/>
      <c r="H32" s="15"/>
      <c r="I32" s="16"/>
      <c r="J32" s="15"/>
      <c r="K32" s="16">
        <f>+N21</f>
        <v>12</v>
      </c>
      <c r="L32" s="59"/>
      <c r="M32" s="60"/>
      <c r="N32" s="15"/>
      <c r="O32" s="16">
        <f>+E32+G32+I32+K32</f>
        <v>12</v>
      </c>
      <c r="P32" s="15">
        <f>+N21+L32</f>
        <v>12</v>
      </c>
      <c r="Q32" s="16">
        <f>+O32+M32</f>
        <v>12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2:52" ht="12.75">
      <c r="B33" s="15">
        <v>23</v>
      </c>
      <c r="C33" s="16" t="s">
        <v>70</v>
      </c>
      <c r="D33" s="15"/>
      <c r="E33" s="16"/>
      <c r="F33" s="4"/>
      <c r="G33" s="16"/>
      <c r="H33" s="15"/>
      <c r="I33" s="16">
        <f>+N22</f>
        <v>3</v>
      </c>
      <c r="J33" s="15"/>
      <c r="K33" s="16"/>
      <c r="L33" s="59"/>
      <c r="M33" s="60"/>
      <c r="N33" s="15"/>
      <c r="O33" s="16">
        <f>+E33+G33+I33+K33</f>
        <v>3</v>
      </c>
      <c r="P33" s="15">
        <f>+N22+L33</f>
        <v>3</v>
      </c>
      <c r="Q33" s="16">
        <f>+O33+M33</f>
        <v>3</v>
      </c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2:52" ht="12.75">
      <c r="B34" s="15">
        <v>24</v>
      </c>
      <c r="C34" s="16" t="s">
        <v>58</v>
      </c>
      <c r="D34" s="15"/>
      <c r="E34" s="16"/>
      <c r="F34" s="4"/>
      <c r="G34" s="16"/>
      <c r="H34" s="15"/>
      <c r="I34" s="16">
        <f>+N15</f>
        <v>20</v>
      </c>
      <c r="J34" s="15"/>
      <c r="K34" s="16"/>
      <c r="L34" s="59"/>
      <c r="M34" s="60"/>
      <c r="N34" s="15"/>
      <c r="O34" s="16">
        <f>+E34+G34+I34+K34</f>
        <v>20</v>
      </c>
      <c r="P34" s="15">
        <f>+P15</f>
        <v>20</v>
      </c>
      <c r="Q34" s="16">
        <f>+O34+M34</f>
        <v>20</v>
      </c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2:52" ht="12.75">
      <c r="B35" s="15">
        <v>25</v>
      </c>
      <c r="C35" s="16" t="s">
        <v>73</v>
      </c>
      <c r="D35" s="15">
        <v>14</v>
      </c>
      <c r="E35" s="16">
        <v>11</v>
      </c>
      <c r="F35" s="4">
        <v>10</v>
      </c>
      <c r="G35" s="16">
        <v>8</v>
      </c>
      <c r="H35" s="15">
        <v>4</v>
      </c>
      <c r="I35" s="16">
        <v>4</v>
      </c>
      <c r="J35" s="15">
        <v>2</v>
      </c>
      <c r="K35" s="16">
        <v>10</v>
      </c>
      <c r="L35" s="59">
        <v>3</v>
      </c>
      <c r="M35" s="60">
        <v>0</v>
      </c>
      <c r="N35" s="15">
        <f>+D35+F35+H35+J35</f>
        <v>30</v>
      </c>
      <c r="O35" s="16">
        <f>+E35+G35+I35+K35</f>
        <v>33</v>
      </c>
      <c r="P35" s="15">
        <f>+L35+N35</f>
        <v>33</v>
      </c>
      <c r="Q35" s="16">
        <f>+M35+O35</f>
        <v>33</v>
      </c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2:52" ht="13.5" thickBot="1">
      <c r="B36" s="19">
        <v>26</v>
      </c>
      <c r="C36" s="48" t="s">
        <v>74</v>
      </c>
      <c r="D36" s="70">
        <f>+E28+E29+E30+E33+E34+E35-D35</f>
        <v>21</v>
      </c>
      <c r="E36" s="65"/>
      <c r="F36" s="70">
        <f>+G28+G29+G30+G33+G34+G35-F35</f>
        <v>3</v>
      </c>
      <c r="G36" s="65"/>
      <c r="H36" s="70">
        <f>+I28+I29+I30+I33+I34+I35-H35</f>
        <v>23</v>
      </c>
      <c r="I36" s="65"/>
      <c r="J36" s="70">
        <f>+K29+K30+K33+K34+K35-J35</f>
        <v>170</v>
      </c>
      <c r="K36" s="65"/>
      <c r="L36" s="75"/>
      <c r="M36" s="48"/>
      <c r="N36" s="70">
        <f>+D36+F36+H36+J36</f>
        <v>217</v>
      </c>
      <c r="O36" s="65"/>
      <c r="P36" s="19"/>
      <c r="Q36" s="5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2:52" ht="12.75">
      <c r="B37" s="46"/>
      <c r="C37" s="67" t="s">
        <v>75</v>
      </c>
      <c r="D37" s="46"/>
      <c r="E37" s="50"/>
      <c r="F37" s="90"/>
      <c r="G37" s="50"/>
      <c r="H37" s="46"/>
      <c r="I37" s="50"/>
      <c r="J37" s="46"/>
      <c r="K37" s="50"/>
      <c r="L37" s="71"/>
      <c r="M37" s="72"/>
      <c r="N37" s="46"/>
      <c r="O37" s="50"/>
      <c r="P37" s="5"/>
      <c r="Q37" s="66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2:52" ht="12.75">
      <c r="B38" s="15">
        <v>27</v>
      </c>
      <c r="C38" s="16" t="s">
        <v>74</v>
      </c>
      <c r="D38" s="15"/>
      <c r="E38" s="16">
        <f>+D36</f>
        <v>21</v>
      </c>
      <c r="F38" s="4"/>
      <c r="G38" s="16">
        <f>+F36</f>
        <v>3</v>
      </c>
      <c r="H38" s="15"/>
      <c r="I38" s="16">
        <f>+H36</f>
        <v>23</v>
      </c>
      <c r="J38" s="15"/>
      <c r="K38" s="16">
        <f>+J36</f>
        <v>170</v>
      </c>
      <c r="L38" s="59"/>
      <c r="M38" s="60"/>
      <c r="N38" s="15"/>
      <c r="O38" s="16">
        <f>+N36</f>
        <v>217</v>
      </c>
      <c r="P38" s="4"/>
      <c r="Q38" s="16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2:52" ht="12.75">
      <c r="B39" s="15">
        <v>28</v>
      </c>
      <c r="C39" s="16" t="s">
        <v>76</v>
      </c>
      <c r="D39" s="15">
        <v>8</v>
      </c>
      <c r="E39" s="16"/>
      <c r="F39" s="4">
        <v>1</v>
      </c>
      <c r="G39" s="16"/>
      <c r="H39" s="15"/>
      <c r="I39" s="16">
        <v>59</v>
      </c>
      <c r="J39" s="15">
        <v>50</v>
      </c>
      <c r="K39" s="16"/>
      <c r="L39" s="59"/>
      <c r="M39" s="60"/>
      <c r="N39" s="15">
        <f aca="true" t="shared" si="0" ref="N39:O42">+D39+F39+H39+J39</f>
        <v>59</v>
      </c>
      <c r="O39" s="16">
        <f t="shared" si="0"/>
        <v>59</v>
      </c>
      <c r="P39" s="4">
        <f aca="true" t="shared" si="1" ref="P39:Q42">+L39+N39</f>
        <v>59</v>
      </c>
      <c r="Q39" s="16">
        <f t="shared" si="1"/>
        <v>59</v>
      </c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2:52" ht="12.75">
      <c r="B40" s="15">
        <v>29</v>
      </c>
      <c r="C40" s="16" t="s">
        <v>77</v>
      </c>
      <c r="D40" s="15"/>
      <c r="E40" s="16"/>
      <c r="F40" s="4"/>
      <c r="G40" s="16">
        <v>30</v>
      </c>
      <c r="H40" s="15"/>
      <c r="I40" s="16">
        <v>10</v>
      </c>
      <c r="J40" s="15">
        <v>40</v>
      </c>
      <c r="K40" s="16"/>
      <c r="L40" s="15"/>
      <c r="M40" s="16"/>
      <c r="N40" s="15">
        <f t="shared" si="0"/>
        <v>40</v>
      </c>
      <c r="O40" s="16">
        <f t="shared" si="0"/>
        <v>40</v>
      </c>
      <c r="P40" s="4">
        <f t="shared" si="1"/>
        <v>40</v>
      </c>
      <c r="Q40" s="16">
        <f t="shared" si="1"/>
        <v>40</v>
      </c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2:52" ht="12.75">
      <c r="B41" s="15">
        <v>30</v>
      </c>
      <c r="C41" s="16" t="s">
        <v>78</v>
      </c>
      <c r="D41" s="15">
        <v>1</v>
      </c>
      <c r="E41" s="16"/>
      <c r="F41" s="4">
        <v>40</v>
      </c>
      <c r="G41" s="16"/>
      <c r="H41" s="15">
        <v>60</v>
      </c>
      <c r="I41" s="16"/>
      <c r="J41" s="15"/>
      <c r="K41" s="16">
        <v>101</v>
      </c>
      <c r="L41" s="15"/>
      <c r="M41" s="16"/>
      <c r="N41" s="15">
        <f t="shared" si="0"/>
        <v>101</v>
      </c>
      <c r="O41" s="16">
        <f t="shared" si="0"/>
        <v>101</v>
      </c>
      <c r="P41" s="4">
        <f t="shared" si="1"/>
        <v>101</v>
      </c>
      <c r="Q41" s="16">
        <f t="shared" si="1"/>
        <v>101</v>
      </c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2:52" ht="12.75">
      <c r="B42" s="15">
        <v>31</v>
      </c>
      <c r="C42" s="16" t="s">
        <v>79</v>
      </c>
      <c r="D42" s="15"/>
      <c r="E42" s="16"/>
      <c r="F42" s="4">
        <v>9</v>
      </c>
      <c r="G42" s="16">
        <v>20</v>
      </c>
      <c r="H42" s="15">
        <v>3</v>
      </c>
      <c r="I42" s="16"/>
      <c r="J42" s="15">
        <v>20</v>
      </c>
      <c r="K42" s="16">
        <v>21</v>
      </c>
      <c r="L42" s="15">
        <v>10</v>
      </c>
      <c r="M42" s="16">
        <v>1</v>
      </c>
      <c r="N42" s="15">
        <f t="shared" si="0"/>
        <v>32</v>
      </c>
      <c r="O42" s="16">
        <f t="shared" si="0"/>
        <v>41</v>
      </c>
      <c r="P42" s="4">
        <f t="shared" si="1"/>
        <v>42</v>
      </c>
      <c r="Q42" s="16">
        <f t="shared" si="1"/>
        <v>42</v>
      </c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2:52" ht="12.75">
      <c r="B43" s="15"/>
      <c r="C43" s="16"/>
      <c r="D43" s="15"/>
      <c r="E43" s="16"/>
      <c r="F43" s="4"/>
      <c r="G43" s="16"/>
      <c r="H43" s="15"/>
      <c r="I43" s="16"/>
      <c r="J43" s="15"/>
      <c r="K43" s="16"/>
      <c r="L43" s="15"/>
      <c r="M43" s="16"/>
      <c r="N43" s="15"/>
      <c r="O43" s="16"/>
      <c r="P43" s="4"/>
      <c r="Q43" s="16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2:52" ht="13.5" thickBot="1">
      <c r="B44" s="19">
        <v>32</v>
      </c>
      <c r="C44" s="48" t="s">
        <v>84</v>
      </c>
      <c r="D44" s="70">
        <f>+SUM(E38:E42)-SUM(D38:D42)</f>
        <v>12</v>
      </c>
      <c r="E44" s="65"/>
      <c r="F44" s="91">
        <f>+SUM(G38:G42)-SUM(F38:F42)</f>
        <v>3</v>
      </c>
      <c r="G44" s="65"/>
      <c r="H44" s="70">
        <f>+SUM(I38:I42)-SUM(H38:H42)</f>
        <v>29</v>
      </c>
      <c r="I44" s="65"/>
      <c r="J44" s="70">
        <f>+SUM(K38:K42)-SUM(J38:J42)</f>
        <v>182</v>
      </c>
      <c r="K44" s="69"/>
      <c r="L44" s="70"/>
      <c r="M44" s="69"/>
      <c r="N44" s="70">
        <f>+D44+F44+H44+J44</f>
        <v>226</v>
      </c>
      <c r="O44" s="69"/>
      <c r="P44" s="70"/>
      <c r="Q44" s="69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2:52" ht="12.75">
      <c r="B45" s="46"/>
      <c r="C45" s="67" t="s">
        <v>86</v>
      </c>
      <c r="D45" s="46"/>
      <c r="E45" s="50"/>
      <c r="F45" s="90"/>
      <c r="G45" s="50"/>
      <c r="H45" s="46"/>
      <c r="I45" s="50"/>
      <c r="J45" s="46"/>
      <c r="K45" s="50"/>
      <c r="L45" s="46"/>
      <c r="M45" s="50"/>
      <c r="N45" s="46"/>
      <c r="O45" s="50"/>
      <c r="P45" s="46"/>
      <c r="Q45" s="50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2:52" ht="12.75">
      <c r="B46" s="15">
        <v>33</v>
      </c>
      <c r="C46" s="16" t="s">
        <v>84</v>
      </c>
      <c r="D46" s="15"/>
      <c r="E46" s="16">
        <f>+D44</f>
        <v>12</v>
      </c>
      <c r="F46" s="4"/>
      <c r="G46" s="16">
        <f>+F44</f>
        <v>3</v>
      </c>
      <c r="H46" s="15"/>
      <c r="I46" s="16">
        <f>+H44</f>
        <v>29</v>
      </c>
      <c r="J46" s="15"/>
      <c r="K46" s="16">
        <f>+J44</f>
        <v>182</v>
      </c>
      <c r="L46" s="15"/>
      <c r="M46" s="16"/>
      <c r="N46" s="15"/>
      <c r="O46" s="16">
        <f>+N44</f>
        <v>226</v>
      </c>
      <c r="P46" s="15"/>
      <c r="Q46" s="16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2:52" ht="12.75">
      <c r="B47" s="15">
        <v>34</v>
      </c>
      <c r="C47" s="16" t="s">
        <v>125</v>
      </c>
      <c r="D47" s="13"/>
      <c r="E47" s="16"/>
      <c r="F47" s="4"/>
      <c r="G47" s="16"/>
      <c r="H47" s="15">
        <f>+H48+H49</f>
        <v>8</v>
      </c>
      <c r="I47" s="16"/>
      <c r="J47" s="15"/>
      <c r="K47" s="16">
        <f>+K48+K49</f>
        <v>8</v>
      </c>
      <c r="L47" s="15"/>
      <c r="M47" s="16"/>
      <c r="N47" s="15">
        <f aca="true" t="shared" si="2" ref="N47:O49">+D47+F47+H47+J47</f>
        <v>8</v>
      </c>
      <c r="O47" s="16">
        <f t="shared" si="2"/>
        <v>8</v>
      </c>
      <c r="P47" s="15">
        <f aca="true" t="shared" si="3" ref="P47:Q49">+L47+N47</f>
        <v>8</v>
      </c>
      <c r="Q47" s="16">
        <f t="shared" si="3"/>
        <v>8</v>
      </c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2:52" ht="12.75">
      <c r="B48" s="15">
        <v>35</v>
      </c>
      <c r="C48" s="16" t="s">
        <v>91</v>
      </c>
      <c r="D48" s="15"/>
      <c r="E48" s="16"/>
      <c r="F48" s="4"/>
      <c r="G48" s="16"/>
      <c r="H48" s="15">
        <f>+'io'!K27</f>
        <v>3</v>
      </c>
      <c r="I48" s="16"/>
      <c r="J48" s="15"/>
      <c r="K48" s="16">
        <f>+H48</f>
        <v>3</v>
      </c>
      <c r="L48" s="15"/>
      <c r="M48" s="16"/>
      <c r="N48" s="15">
        <f t="shared" si="2"/>
        <v>3</v>
      </c>
      <c r="O48" s="16">
        <f t="shared" si="2"/>
        <v>3</v>
      </c>
      <c r="P48" s="15">
        <f t="shared" si="3"/>
        <v>3</v>
      </c>
      <c r="Q48" s="16">
        <f t="shared" si="3"/>
        <v>3</v>
      </c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2:52" ht="12.75">
      <c r="B49" s="15">
        <v>36</v>
      </c>
      <c r="C49" s="16" t="s">
        <v>92</v>
      </c>
      <c r="D49" s="15"/>
      <c r="E49" s="16"/>
      <c r="F49" s="4"/>
      <c r="G49" s="16"/>
      <c r="H49" s="15">
        <f>+'io'!K30</f>
        <v>5</v>
      </c>
      <c r="I49" s="16"/>
      <c r="J49" s="15"/>
      <c r="K49" s="16">
        <f>+H49</f>
        <v>5</v>
      </c>
      <c r="L49" s="15"/>
      <c r="M49" s="16"/>
      <c r="N49" s="15">
        <f t="shared" si="2"/>
        <v>5</v>
      </c>
      <c r="O49" s="16">
        <f t="shared" si="2"/>
        <v>5</v>
      </c>
      <c r="P49" s="15">
        <f t="shared" si="3"/>
        <v>5</v>
      </c>
      <c r="Q49" s="16">
        <f t="shared" si="3"/>
        <v>5</v>
      </c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2:52" ht="12.75">
      <c r="B50" s="15">
        <v>37</v>
      </c>
      <c r="C50" s="47" t="s">
        <v>87</v>
      </c>
      <c r="D50" s="58">
        <f>+E46-D47+E47</f>
        <v>12</v>
      </c>
      <c r="E50" s="14"/>
      <c r="F50" s="54">
        <f>+G46-F47+G47</f>
        <v>3</v>
      </c>
      <c r="G50" s="68"/>
      <c r="H50" s="58">
        <f>+I46-H47+I47</f>
        <v>21</v>
      </c>
      <c r="I50" s="68"/>
      <c r="J50" s="58">
        <f>+K46-J47+K47</f>
        <v>190</v>
      </c>
      <c r="K50" s="68"/>
      <c r="L50" s="58"/>
      <c r="M50" s="68"/>
      <c r="N50" s="58">
        <f>+D50+F50+H50+J50</f>
        <v>226</v>
      </c>
      <c r="O50" s="68"/>
      <c r="P50" s="15"/>
      <c r="Q50" s="16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2:52" ht="13.5" thickBot="1">
      <c r="B51" s="19"/>
      <c r="C51" s="51"/>
      <c r="D51" s="19"/>
      <c r="E51" s="69"/>
      <c r="F51" s="91"/>
      <c r="G51" s="69"/>
      <c r="H51" s="70"/>
      <c r="I51" s="69"/>
      <c r="J51" s="70"/>
      <c r="K51" s="69"/>
      <c r="L51" s="70"/>
      <c r="M51" s="69"/>
      <c r="N51" s="70"/>
      <c r="O51" s="69"/>
      <c r="P51" s="19"/>
      <c r="Q51" s="5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2:52" ht="12.75">
      <c r="B52" s="46"/>
      <c r="C52" s="67" t="s">
        <v>85</v>
      </c>
      <c r="D52" s="46"/>
      <c r="E52" s="50"/>
      <c r="F52" s="90"/>
      <c r="G52" s="50"/>
      <c r="H52" s="46"/>
      <c r="I52" s="50"/>
      <c r="J52" s="46"/>
      <c r="K52" s="50"/>
      <c r="L52" s="46"/>
      <c r="M52" s="50"/>
      <c r="N52" s="46"/>
      <c r="O52" s="50"/>
      <c r="P52" s="46"/>
      <c r="Q52" s="50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2:52" ht="12.75">
      <c r="B53" s="15">
        <v>38</v>
      </c>
      <c r="C53" s="16" t="s">
        <v>84</v>
      </c>
      <c r="D53" s="15"/>
      <c r="E53" s="16">
        <f>+D44</f>
        <v>12</v>
      </c>
      <c r="F53" s="4"/>
      <c r="G53" s="16">
        <f>+F44</f>
        <v>3</v>
      </c>
      <c r="H53" s="15"/>
      <c r="I53" s="16">
        <f>+H44</f>
        <v>29</v>
      </c>
      <c r="J53" s="15"/>
      <c r="K53" s="16">
        <f>+J44</f>
        <v>182</v>
      </c>
      <c r="L53" s="15"/>
      <c r="M53" s="16"/>
      <c r="N53" s="15"/>
      <c r="O53" s="16">
        <f>+N44</f>
        <v>226</v>
      </c>
      <c r="P53" s="15"/>
      <c r="Q53" s="16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2:52" ht="12.75">
      <c r="B54" s="15">
        <v>39</v>
      </c>
      <c r="C54" s="16" t="s">
        <v>97</v>
      </c>
      <c r="D54" s="15"/>
      <c r="E54" s="16"/>
      <c r="F54" s="4"/>
      <c r="G54" s="16"/>
      <c r="H54" s="15">
        <f>+'io'!K35+'io'!L35</f>
        <v>11</v>
      </c>
      <c r="I54" s="16"/>
      <c r="J54" s="15">
        <f>+'io'!J35</f>
        <v>152</v>
      </c>
      <c r="K54" s="16"/>
      <c r="L54" s="15"/>
      <c r="M54" s="16"/>
      <c r="N54" s="15">
        <f>+D54+F54+H54+J54</f>
        <v>163</v>
      </c>
      <c r="O54" s="16"/>
      <c r="P54" s="15"/>
      <c r="Q54" s="16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2:52" ht="12.75">
      <c r="B55" s="15">
        <v>40</v>
      </c>
      <c r="C55" s="16" t="s">
        <v>101</v>
      </c>
      <c r="D55" s="15"/>
      <c r="E55" s="16"/>
      <c r="F55" s="4">
        <v>10</v>
      </c>
      <c r="G55" s="16"/>
      <c r="H55" s="15"/>
      <c r="I55" s="16"/>
      <c r="J55" s="15"/>
      <c r="K55" s="16">
        <v>10</v>
      </c>
      <c r="L55" s="15"/>
      <c r="M55" s="16"/>
      <c r="N55" s="15">
        <f>+D55+F55+H55+J55</f>
        <v>10</v>
      </c>
      <c r="O55" s="16">
        <f>+E55+G55+I55+K55</f>
        <v>10</v>
      </c>
      <c r="P55" s="15"/>
      <c r="Q55" s="16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2:52" ht="12.75">
      <c r="B56" s="15">
        <v>41</v>
      </c>
      <c r="C56" s="16" t="s">
        <v>102</v>
      </c>
      <c r="D56" s="15"/>
      <c r="E56" s="16"/>
      <c r="F56" s="4"/>
      <c r="G56" s="16"/>
      <c r="H56" s="15"/>
      <c r="I56" s="16"/>
      <c r="J56" s="13"/>
      <c r="K56" s="16"/>
      <c r="L56" s="15"/>
      <c r="M56" s="16"/>
      <c r="N56" s="15"/>
      <c r="O56" s="16"/>
      <c r="P56" s="15"/>
      <c r="Q56" s="1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2:52" ht="12.75">
      <c r="B57" s="15"/>
      <c r="C57" s="16"/>
      <c r="D57" s="15"/>
      <c r="E57" s="16"/>
      <c r="F57" s="76"/>
      <c r="G57" s="16"/>
      <c r="H57" s="15"/>
      <c r="I57" s="16"/>
      <c r="J57" s="13"/>
      <c r="K57" s="14"/>
      <c r="L57" s="15"/>
      <c r="M57" s="16"/>
      <c r="N57" s="13"/>
      <c r="O57" s="14"/>
      <c r="P57" s="15"/>
      <c r="Q57" s="1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2:52" ht="12.75">
      <c r="B58" s="15">
        <v>42</v>
      </c>
      <c r="C58" s="47" t="s">
        <v>81</v>
      </c>
      <c r="D58" s="58">
        <f>+E53+E55-D54-D55</f>
        <v>12</v>
      </c>
      <c r="E58" s="14"/>
      <c r="F58" s="54">
        <f>+G53+G55-F54-F55</f>
        <v>-7</v>
      </c>
      <c r="G58" s="68" t="s">
        <v>5</v>
      </c>
      <c r="H58" s="58">
        <f>+I53+I55-H54-H55</f>
        <v>18</v>
      </c>
      <c r="I58" s="68"/>
      <c r="J58" s="58">
        <f>+K53+K55-J54-J55</f>
        <v>40</v>
      </c>
      <c r="K58" s="68"/>
      <c r="L58" s="58"/>
      <c r="M58" s="68"/>
      <c r="N58" s="77">
        <f>+D58+F58+H58+J58</f>
        <v>63</v>
      </c>
      <c r="O58" s="68"/>
      <c r="P58" s="15"/>
      <c r="Q58" s="16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2:52" ht="12.75">
      <c r="B59" s="15">
        <v>43</v>
      </c>
      <c r="C59" s="47" t="s">
        <v>82</v>
      </c>
      <c r="D59" s="15"/>
      <c r="E59" s="16"/>
      <c r="F59" s="4"/>
      <c r="G59" s="16"/>
      <c r="H59" s="15"/>
      <c r="I59" s="16"/>
      <c r="J59" s="15"/>
      <c r="K59" s="16"/>
      <c r="L59" s="58">
        <f>+M27+M30-L30+M32-L32+M33-L33+M34-L34+M35-L35+M39-L39+M40-L40+M41-L41+M42-L42</f>
        <v>-23</v>
      </c>
      <c r="M59" s="14"/>
      <c r="N59" s="15"/>
      <c r="O59" s="16"/>
      <c r="P59" s="15"/>
      <c r="Q59" s="16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2:52" ht="12.75">
      <c r="B60" s="15"/>
      <c r="C60" s="16"/>
      <c r="D60" s="15"/>
      <c r="E60" s="16"/>
      <c r="F60" s="4"/>
      <c r="G60" s="16"/>
      <c r="H60" s="15"/>
      <c r="I60" s="16"/>
      <c r="J60" s="15"/>
      <c r="K60" s="16"/>
      <c r="L60" s="15"/>
      <c r="M60" s="68"/>
      <c r="N60" s="15"/>
      <c r="O60" s="16"/>
      <c r="P60" s="15"/>
      <c r="Q60" s="16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2:52" ht="13.5" thickBot="1">
      <c r="B61" s="19">
        <v>44</v>
      </c>
      <c r="C61" s="51" t="s">
        <v>98</v>
      </c>
      <c r="D61" s="19">
        <f>+D54-D47</f>
        <v>0</v>
      </c>
      <c r="E61" s="51"/>
      <c r="F61" s="87">
        <f>+F54-F47</f>
        <v>0</v>
      </c>
      <c r="G61" s="51"/>
      <c r="H61" s="19">
        <f>+H54-H47</f>
        <v>3</v>
      </c>
      <c r="I61" s="51"/>
      <c r="J61" s="19">
        <f>+J54+K47</f>
        <v>160</v>
      </c>
      <c r="K61" s="51"/>
      <c r="L61" s="19"/>
      <c r="M61" s="69"/>
      <c r="N61" s="19">
        <f>+D61+F61+H61+J61</f>
        <v>163</v>
      </c>
      <c r="O61" s="51"/>
      <c r="P61" s="19"/>
      <c r="Q61" s="5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2:52" ht="12.75">
      <c r="B62" s="46"/>
      <c r="C62" s="67" t="s">
        <v>80</v>
      </c>
      <c r="D62" s="46"/>
      <c r="E62" s="50"/>
      <c r="F62" s="90"/>
      <c r="G62" s="50"/>
      <c r="H62" s="46"/>
      <c r="I62" s="50"/>
      <c r="J62" s="46"/>
      <c r="K62" s="50"/>
      <c r="L62" s="46"/>
      <c r="M62" s="50"/>
      <c r="N62" s="46"/>
      <c r="O62" s="50"/>
      <c r="P62" s="46"/>
      <c r="Q62" s="50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2:52" ht="12.75">
      <c r="B63" s="15">
        <v>45</v>
      </c>
      <c r="C63" s="16" t="s">
        <v>81</v>
      </c>
      <c r="D63" s="58"/>
      <c r="E63" s="16">
        <f>+D58</f>
        <v>12</v>
      </c>
      <c r="F63" s="54"/>
      <c r="G63" s="16">
        <f>+F58</f>
        <v>-7</v>
      </c>
      <c r="H63" s="58"/>
      <c r="I63" s="16">
        <f>+H58</f>
        <v>18</v>
      </c>
      <c r="J63" s="15"/>
      <c r="K63" s="16">
        <f>+J58</f>
        <v>40</v>
      </c>
      <c r="L63" s="15"/>
      <c r="M63" s="16"/>
      <c r="N63" s="58"/>
      <c r="O63" s="16">
        <f>+N58</f>
        <v>63</v>
      </c>
      <c r="P63" s="15"/>
      <c r="Q63" s="16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2:52" ht="12.75">
      <c r="B64" s="15">
        <v>46</v>
      </c>
      <c r="C64" s="16" t="s">
        <v>82</v>
      </c>
      <c r="D64" s="58"/>
      <c r="E64" s="68"/>
      <c r="F64" s="54"/>
      <c r="G64" s="68"/>
      <c r="H64" s="58"/>
      <c r="I64" s="16"/>
      <c r="J64" s="15"/>
      <c r="K64" s="16"/>
      <c r="L64" s="15"/>
      <c r="M64" s="16">
        <f>+L59</f>
        <v>-23</v>
      </c>
      <c r="N64" s="58"/>
      <c r="O64" s="68"/>
      <c r="P64" s="15"/>
      <c r="Q64" s="16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2:52" ht="12.75">
      <c r="B65" s="15"/>
      <c r="C65" s="16"/>
      <c r="D65" s="15"/>
      <c r="E65" s="16"/>
      <c r="F65" s="4"/>
      <c r="G65" s="16"/>
      <c r="H65" s="15"/>
      <c r="I65" s="16"/>
      <c r="J65" s="15"/>
      <c r="K65" s="16"/>
      <c r="L65" s="15"/>
      <c r="M65" s="16"/>
      <c r="N65" s="15"/>
      <c r="O65" s="16"/>
      <c r="P65" s="15"/>
      <c r="Q65" s="16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2:52" ht="12.75">
      <c r="B66" s="15">
        <v>47</v>
      </c>
      <c r="C66" s="16" t="s">
        <v>88</v>
      </c>
      <c r="D66" s="15">
        <v>25</v>
      </c>
      <c r="E66" s="16"/>
      <c r="F66" s="4">
        <v>2</v>
      </c>
      <c r="G66" s="16"/>
      <c r="H66" s="15">
        <v>5</v>
      </c>
      <c r="I66" s="16"/>
      <c r="J66" s="15">
        <v>8</v>
      </c>
      <c r="K66" s="16"/>
      <c r="L66" s="15"/>
      <c r="M66" s="16"/>
      <c r="N66" s="15">
        <f>+D66+F66+H66+J66</f>
        <v>40</v>
      </c>
      <c r="O66" s="14"/>
      <c r="P66" s="15"/>
      <c r="Q66" s="16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2:52" ht="12.75">
      <c r="B67" s="15">
        <v>48</v>
      </c>
      <c r="C67" s="16" t="s">
        <v>127</v>
      </c>
      <c r="D67" s="15">
        <v>7</v>
      </c>
      <c r="E67" s="16"/>
      <c r="F67" s="4">
        <v>1</v>
      </c>
      <c r="G67" s="16"/>
      <c r="H67" s="15">
        <v>2</v>
      </c>
      <c r="I67" s="16"/>
      <c r="J67" s="15">
        <v>2</v>
      </c>
      <c r="K67" s="16"/>
      <c r="L67" s="15"/>
      <c r="M67" s="16"/>
      <c r="N67" s="15">
        <f>+D67+F67+H67+J67</f>
        <v>12</v>
      </c>
      <c r="O67" s="14"/>
      <c r="P67" s="15"/>
      <c r="Q67" s="16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2:52" ht="12.75">
      <c r="B68" s="15">
        <v>49</v>
      </c>
      <c r="C68" s="16" t="s">
        <v>193</v>
      </c>
      <c r="D68" s="15">
        <f>+D66-D67</f>
        <v>18</v>
      </c>
      <c r="E68" s="16"/>
      <c r="F68" s="4">
        <f>+F66-F67</f>
        <v>1</v>
      </c>
      <c r="G68" s="16"/>
      <c r="H68" s="15">
        <f>+H66-H67</f>
        <v>3</v>
      </c>
      <c r="I68" s="16"/>
      <c r="J68" s="15">
        <f>+J66-J67</f>
        <v>6</v>
      </c>
      <c r="K68" s="16"/>
      <c r="L68" s="15"/>
      <c r="M68" s="16"/>
      <c r="N68" s="15">
        <f>+D68+F68+H68+J68</f>
        <v>28</v>
      </c>
      <c r="O68" s="14"/>
      <c r="P68" s="15"/>
      <c r="Q68" s="16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2:52" ht="12.75">
      <c r="B69" s="15">
        <v>50</v>
      </c>
      <c r="C69" s="16" t="s">
        <v>126</v>
      </c>
      <c r="D69" s="15">
        <v>2</v>
      </c>
      <c r="E69" s="16"/>
      <c r="F69" s="4">
        <v>0</v>
      </c>
      <c r="G69" s="16"/>
      <c r="H69" s="15">
        <v>0</v>
      </c>
      <c r="I69" s="16"/>
      <c r="J69" s="15">
        <v>-2</v>
      </c>
      <c r="K69" s="16"/>
      <c r="L69" s="15"/>
      <c r="M69" s="16"/>
      <c r="N69" s="15">
        <f>+D69+F69+H69+J69</f>
        <v>0</v>
      </c>
      <c r="O69" s="14"/>
      <c r="P69" s="15"/>
      <c r="Q69" s="16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2:52" ht="12.75">
      <c r="B70" s="15">
        <v>51</v>
      </c>
      <c r="C70" s="16" t="s">
        <v>83</v>
      </c>
      <c r="D70" s="15"/>
      <c r="E70" s="16"/>
      <c r="F70" s="4"/>
      <c r="G70" s="16"/>
      <c r="H70" s="15"/>
      <c r="I70" s="16">
        <v>2</v>
      </c>
      <c r="J70" s="15"/>
      <c r="K70" s="16"/>
      <c r="L70" s="15"/>
      <c r="M70" s="16"/>
      <c r="N70" s="13"/>
      <c r="O70" s="16">
        <f>+E70+G70+I70+K70</f>
        <v>2</v>
      </c>
      <c r="P70" s="15"/>
      <c r="Q70" s="16">
        <f>+M70+O70</f>
        <v>2</v>
      </c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2:52" ht="12.75">
      <c r="B71" s="15">
        <v>52</v>
      </c>
      <c r="C71" s="16" t="s">
        <v>90</v>
      </c>
      <c r="D71" s="15"/>
      <c r="E71" s="16">
        <v>-1</v>
      </c>
      <c r="F71" s="4"/>
      <c r="G71" s="16"/>
      <c r="H71" s="15"/>
      <c r="I71" s="16"/>
      <c r="J71" s="15"/>
      <c r="K71" s="16"/>
      <c r="L71" s="15"/>
      <c r="M71" s="16">
        <v>-1</v>
      </c>
      <c r="N71" s="13"/>
      <c r="O71" s="16">
        <f>+E71+G71+I71+K71</f>
        <v>-1</v>
      </c>
      <c r="P71" s="15"/>
      <c r="Q71" s="16">
        <f>+M71+O71</f>
        <v>-2</v>
      </c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2:52" ht="12.75">
      <c r="B72" s="15"/>
      <c r="C72" s="16"/>
      <c r="D72" s="15"/>
      <c r="E72" s="16"/>
      <c r="F72" s="4"/>
      <c r="G72" s="16"/>
      <c r="H72" s="15"/>
      <c r="I72" s="16"/>
      <c r="J72" s="15"/>
      <c r="K72" s="16"/>
      <c r="L72" s="15"/>
      <c r="M72" s="16"/>
      <c r="N72" s="15"/>
      <c r="O72" s="16"/>
      <c r="P72" s="15"/>
      <c r="Q72" s="16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2:52" ht="13.5" thickBot="1">
      <c r="B73" s="19">
        <v>53</v>
      </c>
      <c r="C73" s="48" t="s">
        <v>99</v>
      </c>
      <c r="D73" s="70">
        <f>+E63+SUM(E66+E70+E71)-SUM(D66+D69+D70+D71)</f>
        <v>-16</v>
      </c>
      <c r="E73" s="65"/>
      <c r="F73" s="91">
        <f>+G63+SUM(G66+G70+G71)-SUM(F66+F69+F70+F71)</f>
        <v>-9</v>
      </c>
      <c r="G73" s="69"/>
      <c r="H73" s="70">
        <f>+I63+SUM(I66+I70+I71)-SUM(H66+H69+H70+H71)</f>
        <v>15</v>
      </c>
      <c r="I73" s="69"/>
      <c r="J73" s="70">
        <f>+K63+SUM(K66+K70+K71)-SUM(J66+J69+J70+J71)</f>
        <v>34</v>
      </c>
      <c r="K73" s="69"/>
      <c r="L73" s="70">
        <f>+M64+SUM(M66+M70+M71)-SUM(L66+L69+L70+L71)</f>
        <v>-24</v>
      </c>
      <c r="M73" s="69"/>
      <c r="N73" s="78">
        <f>+D73+F73+H73+J73</f>
        <v>24</v>
      </c>
      <c r="O73" s="69"/>
      <c r="P73" s="19"/>
      <c r="Q73" s="5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2:52" ht="12.75">
      <c r="B74" s="46"/>
      <c r="C74" s="67" t="s">
        <v>100</v>
      </c>
      <c r="D74" s="46"/>
      <c r="E74" s="50"/>
      <c r="F74" s="90"/>
      <c r="G74" s="50"/>
      <c r="H74" s="46"/>
      <c r="I74" s="50"/>
      <c r="J74" s="46"/>
      <c r="K74" s="50"/>
      <c r="L74" s="46"/>
      <c r="M74" s="50"/>
      <c r="N74" s="46"/>
      <c r="O74" s="50"/>
      <c r="P74" s="5"/>
      <c r="Q74" s="66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2:52" ht="12.75">
      <c r="B75" s="15">
        <v>54</v>
      </c>
      <c r="C75" s="47" t="s">
        <v>99</v>
      </c>
      <c r="D75" s="15"/>
      <c r="E75" s="68">
        <f>+D76-E77</f>
        <v>-16</v>
      </c>
      <c r="F75" s="54"/>
      <c r="G75" s="68">
        <f>+F76-G77</f>
        <v>-9</v>
      </c>
      <c r="H75" s="58"/>
      <c r="I75" s="68">
        <f>+H76-I77</f>
        <v>15</v>
      </c>
      <c r="J75" s="58"/>
      <c r="K75" s="68">
        <f>+J76-K77</f>
        <v>34</v>
      </c>
      <c r="L75" s="58"/>
      <c r="M75" s="68">
        <f>+L76-M77</f>
        <v>-24</v>
      </c>
      <c r="N75" s="58"/>
      <c r="O75" s="47">
        <f>+E75+G75+I75+K75</f>
        <v>24</v>
      </c>
      <c r="P75" s="4"/>
      <c r="Q75" s="16">
        <f>+M75+O75</f>
        <v>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2:52" ht="12.75">
      <c r="B76" s="15">
        <v>55</v>
      </c>
      <c r="C76" s="16" t="s">
        <v>103</v>
      </c>
      <c r="D76" s="15">
        <f>+D79+SUM(D80:D83)+D88</f>
        <v>10</v>
      </c>
      <c r="E76" s="14"/>
      <c r="F76" s="4">
        <f>+F79+SUM(F80:F83)+F88</f>
        <v>29</v>
      </c>
      <c r="G76" s="16"/>
      <c r="H76" s="15">
        <f>+H79+SUM(H80:H83)+H88</f>
        <v>27</v>
      </c>
      <c r="I76" s="16"/>
      <c r="J76" s="15">
        <f>+J79+SUM(J80:J83)+J88</f>
        <v>44</v>
      </c>
      <c r="K76" s="16"/>
      <c r="L76" s="15">
        <f>+L79+SUM(L80:L83)+L88</f>
        <v>-4</v>
      </c>
      <c r="M76" s="16"/>
      <c r="N76" s="15">
        <f>+D76+F76+H76+J76</f>
        <v>110</v>
      </c>
      <c r="O76" s="16"/>
      <c r="P76" s="4">
        <f>+L76+N76</f>
        <v>106</v>
      </c>
      <c r="Q76" s="16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2:52" ht="12.75">
      <c r="B77" s="15">
        <v>56</v>
      </c>
      <c r="C77" s="16" t="s">
        <v>104</v>
      </c>
      <c r="D77" s="15"/>
      <c r="E77" s="16">
        <f>+E79+SUM(E80:E83)+E88</f>
        <v>26</v>
      </c>
      <c r="F77" s="4"/>
      <c r="G77" s="16">
        <f>+G79+SUM(G80:G83)+G88</f>
        <v>38</v>
      </c>
      <c r="H77" s="15"/>
      <c r="I77" s="16">
        <f>+I79+SUM(I80:I83)+I88</f>
        <v>12</v>
      </c>
      <c r="J77" s="15"/>
      <c r="K77" s="16">
        <f>+K79+SUM(K80:K83)+K88</f>
        <v>10</v>
      </c>
      <c r="L77" s="15"/>
      <c r="M77" s="16">
        <f>+M79+SUM(M80:M83)+M88</f>
        <v>20</v>
      </c>
      <c r="N77" s="15"/>
      <c r="O77" s="16">
        <f>+E77+G77+I77+K77</f>
        <v>86</v>
      </c>
      <c r="P77" s="4"/>
      <c r="Q77" s="16">
        <f>+M77+O77</f>
        <v>106</v>
      </c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2:52" ht="12.75">
      <c r="B78" s="15"/>
      <c r="C78" s="16"/>
      <c r="D78" s="15"/>
      <c r="E78" s="16"/>
      <c r="F78" s="4"/>
      <c r="G78" s="16"/>
      <c r="H78" s="15"/>
      <c r="I78" s="16"/>
      <c r="J78" s="15"/>
      <c r="K78" s="16"/>
      <c r="L78" s="15"/>
      <c r="M78" s="16"/>
      <c r="N78" s="15"/>
      <c r="O78" s="16"/>
      <c r="P78" s="4"/>
      <c r="Q78" s="16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2:52" ht="12.75">
      <c r="B79" s="15">
        <v>57</v>
      </c>
      <c r="C79" s="16" t="s">
        <v>105</v>
      </c>
      <c r="D79" s="15">
        <v>2</v>
      </c>
      <c r="E79" s="16"/>
      <c r="F79" s="4">
        <v>2</v>
      </c>
      <c r="G79" s="16">
        <v>11</v>
      </c>
      <c r="H79" s="15">
        <v>1</v>
      </c>
      <c r="I79" s="16"/>
      <c r="J79" s="15">
        <v>9</v>
      </c>
      <c r="K79" s="16"/>
      <c r="L79" s="15">
        <v>-1</v>
      </c>
      <c r="M79" s="16">
        <v>2</v>
      </c>
      <c r="N79" s="15">
        <f aca="true" t="shared" si="4" ref="N79:O82">+D79+F79+H79+J79</f>
        <v>14</v>
      </c>
      <c r="O79" s="16">
        <f t="shared" si="4"/>
        <v>11</v>
      </c>
      <c r="P79" s="4">
        <f>+L79+N79</f>
        <v>13</v>
      </c>
      <c r="Q79" s="16">
        <f>+M79+O79</f>
        <v>13</v>
      </c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2:52" ht="12.75">
      <c r="B80" s="15">
        <v>58</v>
      </c>
      <c r="C80" s="16" t="s">
        <v>166</v>
      </c>
      <c r="D80" s="15">
        <v>2</v>
      </c>
      <c r="E80" s="16">
        <v>9</v>
      </c>
      <c r="F80" s="4">
        <v>7</v>
      </c>
      <c r="G80" s="16">
        <v>9</v>
      </c>
      <c r="H80" s="15">
        <v>10</v>
      </c>
      <c r="I80" s="16">
        <v>5</v>
      </c>
      <c r="J80" s="15">
        <v>13</v>
      </c>
      <c r="K80" s="16"/>
      <c r="L80" s="15">
        <v>-2</v>
      </c>
      <c r="M80" s="16">
        <v>7</v>
      </c>
      <c r="N80" s="15">
        <f t="shared" si="4"/>
        <v>32</v>
      </c>
      <c r="O80" s="16">
        <f t="shared" si="4"/>
        <v>23</v>
      </c>
      <c r="P80" s="4">
        <f aca="true" t="shared" si="5" ref="P80:P88">+L80+N80</f>
        <v>30</v>
      </c>
      <c r="Q80" s="16">
        <f aca="true" t="shared" si="6" ref="Q80:Q87">+M80+O80</f>
        <v>30</v>
      </c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2:52" ht="12.75">
      <c r="B81" s="15">
        <v>59</v>
      </c>
      <c r="C81" s="16" t="s">
        <v>106</v>
      </c>
      <c r="D81" s="15"/>
      <c r="E81" s="16">
        <v>11</v>
      </c>
      <c r="F81" s="4">
        <v>18</v>
      </c>
      <c r="G81" s="16"/>
      <c r="H81" s="133">
        <v>12</v>
      </c>
      <c r="I81" s="16">
        <v>7</v>
      </c>
      <c r="J81" s="15">
        <v>1</v>
      </c>
      <c r="K81" s="16">
        <v>5</v>
      </c>
      <c r="L81" s="15">
        <v>0</v>
      </c>
      <c r="M81" s="16">
        <v>8</v>
      </c>
      <c r="N81" s="15">
        <f t="shared" si="4"/>
        <v>31</v>
      </c>
      <c r="O81" s="16">
        <f t="shared" si="4"/>
        <v>23</v>
      </c>
      <c r="P81" s="4">
        <f t="shared" si="5"/>
        <v>31</v>
      </c>
      <c r="Q81" s="16">
        <f t="shared" si="6"/>
        <v>31</v>
      </c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2:52" ht="12.75">
      <c r="B82" s="15">
        <v>60</v>
      </c>
      <c r="C82" s="16" t="s">
        <v>107</v>
      </c>
      <c r="D82" s="15">
        <v>1</v>
      </c>
      <c r="E82" s="16">
        <v>4</v>
      </c>
      <c r="F82" s="4">
        <v>2</v>
      </c>
      <c r="G82" s="16"/>
      <c r="H82" s="15">
        <v>4</v>
      </c>
      <c r="I82" s="16"/>
      <c r="J82" s="15">
        <v>3</v>
      </c>
      <c r="K82" s="16"/>
      <c r="L82" s="15">
        <v>-3</v>
      </c>
      <c r="M82" s="16">
        <v>3</v>
      </c>
      <c r="N82" s="15">
        <f t="shared" si="4"/>
        <v>10</v>
      </c>
      <c r="O82" s="16">
        <f t="shared" si="4"/>
        <v>4</v>
      </c>
      <c r="P82" s="4">
        <f t="shared" si="5"/>
        <v>7</v>
      </c>
      <c r="Q82" s="16">
        <f t="shared" si="6"/>
        <v>7</v>
      </c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2:52" ht="12.75">
      <c r="B83" s="15">
        <v>61</v>
      </c>
      <c r="C83" s="16" t="s">
        <v>108</v>
      </c>
      <c r="D83" s="15">
        <f>+SUM(D84:D87)</f>
        <v>0</v>
      </c>
      <c r="E83" s="16">
        <f>+SUM(E84:E87)</f>
        <v>0</v>
      </c>
      <c r="F83" s="4">
        <f aca="true" t="shared" si="7" ref="F83:O83">+SUM(F84:F87)</f>
        <v>0</v>
      </c>
      <c r="G83" s="16">
        <f t="shared" si="7"/>
        <v>18</v>
      </c>
      <c r="H83" s="15">
        <f t="shared" si="7"/>
        <v>0</v>
      </c>
      <c r="I83" s="16">
        <f t="shared" si="7"/>
        <v>0</v>
      </c>
      <c r="J83" s="15">
        <f t="shared" si="7"/>
        <v>18</v>
      </c>
      <c r="K83" s="16">
        <f t="shared" si="7"/>
        <v>0</v>
      </c>
      <c r="L83" s="15">
        <f t="shared" si="7"/>
        <v>0</v>
      </c>
      <c r="M83" s="16">
        <f t="shared" si="7"/>
        <v>0</v>
      </c>
      <c r="N83" s="15">
        <f t="shared" si="7"/>
        <v>18</v>
      </c>
      <c r="O83" s="16">
        <f t="shared" si="7"/>
        <v>18</v>
      </c>
      <c r="P83" s="4">
        <f t="shared" si="5"/>
        <v>18</v>
      </c>
      <c r="Q83" s="16">
        <f t="shared" si="6"/>
        <v>18</v>
      </c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2:52" ht="12.75">
      <c r="B84" s="15">
        <v>62</v>
      </c>
      <c r="C84" s="16" t="s">
        <v>109</v>
      </c>
      <c r="D84" s="15"/>
      <c r="E84" s="16"/>
      <c r="F84" s="4"/>
      <c r="G84" s="16">
        <v>6</v>
      </c>
      <c r="H84" s="15"/>
      <c r="I84" s="16"/>
      <c r="J84" s="15">
        <v>6</v>
      </c>
      <c r="K84" s="16"/>
      <c r="L84" s="15"/>
      <c r="M84" s="16"/>
      <c r="N84" s="15">
        <f aca="true" t="shared" si="8" ref="N84:O88">+D84+F84+H84+J84</f>
        <v>6</v>
      </c>
      <c r="O84" s="16">
        <f t="shared" si="8"/>
        <v>6</v>
      </c>
      <c r="P84" s="4">
        <f t="shared" si="5"/>
        <v>6</v>
      </c>
      <c r="Q84" s="16">
        <f t="shared" si="6"/>
        <v>6</v>
      </c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2:52" ht="12.75">
      <c r="B85" s="15">
        <v>63</v>
      </c>
      <c r="C85" s="16" t="s">
        <v>145</v>
      </c>
      <c r="D85" s="15"/>
      <c r="E85" s="16"/>
      <c r="F85" s="4"/>
      <c r="G85" s="16">
        <v>10</v>
      </c>
      <c r="H85" s="15"/>
      <c r="I85" s="16"/>
      <c r="J85" s="15">
        <v>10</v>
      </c>
      <c r="K85" s="16"/>
      <c r="L85" s="15"/>
      <c r="M85" s="16"/>
      <c r="N85" s="15">
        <f t="shared" si="8"/>
        <v>10</v>
      </c>
      <c r="O85" s="16">
        <f t="shared" si="8"/>
        <v>10</v>
      </c>
      <c r="P85" s="4">
        <f t="shared" si="5"/>
        <v>10</v>
      </c>
      <c r="Q85" s="16">
        <f t="shared" si="6"/>
        <v>10</v>
      </c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2:52" ht="12.75">
      <c r="B86" s="15">
        <v>64</v>
      </c>
      <c r="C86" s="16" t="s">
        <v>110</v>
      </c>
      <c r="D86" s="15"/>
      <c r="E86" s="16"/>
      <c r="F86" s="4"/>
      <c r="G86" s="16">
        <v>1</v>
      </c>
      <c r="H86" s="15"/>
      <c r="I86" s="16"/>
      <c r="J86" s="15">
        <v>1</v>
      </c>
      <c r="K86" s="16"/>
      <c r="L86" s="15"/>
      <c r="M86" s="16"/>
      <c r="N86" s="15">
        <f t="shared" si="8"/>
        <v>1</v>
      </c>
      <c r="O86" s="16">
        <f t="shared" si="8"/>
        <v>1</v>
      </c>
      <c r="P86" s="4">
        <f t="shared" si="5"/>
        <v>1</v>
      </c>
      <c r="Q86" s="16">
        <f t="shared" si="6"/>
        <v>1</v>
      </c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2:52" ht="12.75">
      <c r="B87" s="15">
        <v>65</v>
      </c>
      <c r="C87" s="16" t="s">
        <v>111</v>
      </c>
      <c r="D87" s="15"/>
      <c r="E87" s="16"/>
      <c r="F87" s="4"/>
      <c r="G87" s="16">
        <v>1</v>
      </c>
      <c r="H87" s="15"/>
      <c r="I87" s="16"/>
      <c r="J87" s="15">
        <v>1</v>
      </c>
      <c r="K87" s="16"/>
      <c r="L87" s="15"/>
      <c r="M87" s="16"/>
      <c r="N87" s="15">
        <f t="shared" si="8"/>
        <v>1</v>
      </c>
      <c r="O87" s="16">
        <f t="shared" si="8"/>
        <v>1</v>
      </c>
      <c r="P87" s="4">
        <f t="shared" si="5"/>
        <v>1</v>
      </c>
      <c r="Q87" s="16">
        <f t="shared" si="6"/>
        <v>1</v>
      </c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2:52" ht="13.5" thickBot="1">
      <c r="B88" s="19">
        <v>66</v>
      </c>
      <c r="C88" s="51" t="s">
        <v>112</v>
      </c>
      <c r="D88" s="19">
        <v>5</v>
      </c>
      <c r="E88" s="51">
        <v>2</v>
      </c>
      <c r="F88" s="87"/>
      <c r="G88" s="51"/>
      <c r="H88" s="19"/>
      <c r="I88" s="51"/>
      <c r="J88" s="79"/>
      <c r="K88" s="51">
        <v>5</v>
      </c>
      <c r="L88" s="79">
        <v>2</v>
      </c>
      <c r="M88" s="51">
        <v>0</v>
      </c>
      <c r="N88" s="19">
        <f t="shared" si="8"/>
        <v>5</v>
      </c>
      <c r="O88" s="51">
        <f t="shared" si="8"/>
        <v>7</v>
      </c>
      <c r="P88" s="19">
        <f t="shared" si="5"/>
        <v>7</v>
      </c>
      <c r="Q88" s="51">
        <f>+M88+O88</f>
        <v>7</v>
      </c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2:52" ht="12.75">
      <c r="B89" s="46"/>
      <c r="C89" s="67" t="s">
        <v>120</v>
      </c>
      <c r="D89" s="46"/>
      <c r="E89" s="50"/>
      <c r="F89" s="90"/>
      <c r="G89" s="50"/>
      <c r="H89" s="46"/>
      <c r="I89" s="50"/>
      <c r="J89" s="46"/>
      <c r="K89" s="50"/>
      <c r="L89" s="46"/>
      <c r="M89" s="50"/>
      <c r="N89" s="46"/>
      <c r="O89" s="50"/>
      <c r="P89" s="46"/>
      <c r="Q89" s="50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2:52" ht="12.75">
      <c r="B90" s="15"/>
      <c r="C90" s="16"/>
      <c r="D90" s="15"/>
      <c r="E90" s="16"/>
      <c r="F90" s="4"/>
      <c r="G90" s="16"/>
      <c r="H90" s="15"/>
      <c r="I90" s="16"/>
      <c r="J90" s="15"/>
      <c r="K90" s="16"/>
      <c r="L90" s="15"/>
      <c r="M90" s="16"/>
      <c r="N90" s="15"/>
      <c r="O90" s="16"/>
      <c r="P90" s="15"/>
      <c r="Q90" s="16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2:52" ht="12.75">
      <c r="B91" s="15"/>
      <c r="C91" s="47" t="s">
        <v>146</v>
      </c>
      <c r="D91" s="15"/>
      <c r="E91" s="16"/>
      <c r="F91" s="4"/>
      <c r="G91" s="16"/>
      <c r="H91" s="15"/>
      <c r="I91" s="16"/>
      <c r="J91" s="15"/>
      <c r="K91" s="16"/>
      <c r="L91" s="15"/>
      <c r="M91" s="16"/>
      <c r="N91" s="15"/>
      <c r="O91" s="16"/>
      <c r="P91" s="15"/>
      <c r="Q91" s="16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2:52" ht="12.75">
      <c r="B92" s="15">
        <v>67</v>
      </c>
      <c r="C92" s="16" t="s">
        <v>121</v>
      </c>
      <c r="D92" s="15">
        <f>+SUM(D93:D94)</f>
        <v>720</v>
      </c>
      <c r="E92" s="16" t="s">
        <v>5</v>
      </c>
      <c r="F92" s="4">
        <f>+SUM(F93:F94)</f>
        <v>50</v>
      </c>
      <c r="G92" s="16"/>
      <c r="H92" s="15">
        <f>+SUM(H93:H94)</f>
        <v>165</v>
      </c>
      <c r="I92" s="16"/>
      <c r="J92" s="15">
        <f>+SUM(J93:J94)</f>
        <v>196</v>
      </c>
      <c r="K92" s="16"/>
      <c r="L92" s="15">
        <f>+SUM(L93:L94)</f>
        <v>0</v>
      </c>
      <c r="M92" s="16"/>
      <c r="N92" s="15">
        <f>+D92+F92+H92+J92</f>
        <v>1131</v>
      </c>
      <c r="O92" s="16"/>
      <c r="P92" s="15"/>
      <c r="Q92" s="16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2:52" ht="12.75">
      <c r="B93" s="15">
        <v>68</v>
      </c>
      <c r="C93" s="16" t="s">
        <v>122</v>
      </c>
      <c r="D93" s="15">
        <v>420</v>
      </c>
      <c r="E93" s="16"/>
      <c r="F93" s="4">
        <v>30</v>
      </c>
      <c r="G93" s="16"/>
      <c r="H93" s="15">
        <v>65</v>
      </c>
      <c r="I93" s="16"/>
      <c r="J93" s="15">
        <v>96</v>
      </c>
      <c r="K93" s="16"/>
      <c r="L93" s="15"/>
      <c r="M93" s="16"/>
      <c r="N93" s="15">
        <f>+D93+F93+H93+J93</f>
        <v>611</v>
      </c>
      <c r="O93" s="16"/>
      <c r="P93" s="15"/>
      <c r="Q93" s="16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2:52" ht="12.75">
      <c r="B94" s="15">
        <v>69</v>
      </c>
      <c r="C94" s="16" t="s">
        <v>123</v>
      </c>
      <c r="D94" s="15">
        <v>300</v>
      </c>
      <c r="E94" s="16"/>
      <c r="F94" s="4">
        <v>20</v>
      </c>
      <c r="G94" s="16"/>
      <c r="H94" s="15">
        <v>100</v>
      </c>
      <c r="I94" s="16"/>
      <c r="J94" s="15">
        <v>100</v>
      </c>
      <c r="K94" s="16"/>
      <c r="L94" s="15"/>
      <c r="M94" s="16"/>
      <c r="N94" s="15">
        <f>+D94+F94+H94+J94</f>
        <v>520</v>
      </c>
      <c r="O94" s="16"/>
      <c r="P94" s="15"/>
      <c r="Q94" s="16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2:52" ht="12.75">
      <c r="B95" s="15"/>
      <c r="C95" s="16"/>
      <c r="D95" s="15"/>
      <c r="E95" s="16"/>
      <c r="F95" s="4"/>
      <c r="G95" s="16"/>
      <c r="H95" s="15"/>
      <c r="I95" s="16"/>
      <c r="J95" s="15"/>
      <c r="K95" s="16"/>
      <c r="L95" s="15"/>
      <c r="M95" s="16"/>
      <c r="N95" s="15"/>
      <c r="O95" s="16"/>
      <c r="P95" s="15"/>
      <c r="Q95" s="16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2:52" ht="12.75">
      <c r="B96" s="15">
        <v>70</v>
      </c>
      <c r="C96" s="16" t="s">
        <v>124</v>
      </c>
      <c r="D96" s="15">
        <v>85</v>
      </c>
      <c r="E96" s="16">
        <v>180</v>
      </c>
      <c r="F96" s="4">
        <v>330</v>
      </c>
      <c r="G96" s="16">
        <v>310</v>
      </c>
      <c r="H96" s="15">
        <v>37</v>
      </c>
      <c r="I96" s="16">
        <v>70</v>
      </c>
      <c r="J96" s="15">
        <v>172</v>
      </c>
      <c r="K96" s="16">
        <v>40</v>
      </c>
      <c r="L96" s="15">
        <v>54</v>
      </c>
      <c r="M96" s="16">
        <v>25</v>
      </c>
      <c r="N96" s="15">
        <f>+D96+F96+H96+J96</f>
        <v>624</v>
      </c>
      <c r="O96" s="16">
        <f>+E96+G96+I96+K96</f>
        <v>600</v>
      </c>
      <c r="P96" s="15">
        <f aca="true" t="shared" si="9" ref="P96:Q98">+L96+N96</f>
        <v>678</v>
      </c>
      <c r="Q96" s="16">
        <f t="shared" si="9"/>
        <v>625</v>
      </c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2:52" ht="12.75">
      <c r="B97" s="15"/>
      <c r="C97" s="16"/>
      <c r="D97" s="15"/>
      <c r="E97" s="16"/>
      <c r="F97" s="4"/>
      <c r="G97" s="16"/>
      <c r="H97" s="15"/>
      <c r="I97" s="16"/>
      <c r="J97" s="15"/>
      <c r="K97" s="16"/>
      <c r="L97" s="15"/>
      <c r="M97" s="16"/>
      <c r="N97" s="15"/>
      <c r="O97" s="16"/>
      <c r="P97" s="15"/>
      <c r="Q97" s="16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2:52" ht="13.5" thickBot="1">
      <c r="B98" s="19">
        <v>71</v>
      </c>
      <c r="C98" s="48" t="s">
        <v>147</v>
      </c>
      <c r="D98" s="80"/>
      <c r="E98" s="48">
        <f>+D92+D96-E96</f>
        <v>625</v>
      </c>
      <c r="F98" s="81"/>
      <c r="G98" s="48">
        <f>+F92+F96-G96</f>
        <v>70</v>
      </c>
      <c r="H98" s="80"/>
      <c r="I98" s="48">
        <f>+H92+H96-I96</f>
        <v>132</v>
      </c>
      <c r="J98" s="80"/>
      <c r="K98" s="48">
        <f>+J92+J96-K96</f>
        <v>328</v>
      </c>
      <c r="L98" s="80"/>
      <c r="M98" s="48">
        <f>+L92+L96-M96</f>
        <v>29</v>
      </c>
      <c r="N98" s="80"/>
      <c r="O98" s="48">
        <f>+E98+G98+I98+K98</f>
        <v>1155</v>
      </c>
      <c r="P98" s="19"/>
      <c r="Q98" s="48">
        <f t="shared" si="9"/>
        <v>1184</v>
      </c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2:52" ht="12.75">
      <c r="B99" s="46"/>
      <c r="C99" s="67" t="s">
        <v>150</v>
      </c>
      <c r="D99" s="46"/>
      <c r="E99" s="50"/>
      <c r="F99" s="46"/>
      <c r="G99" s="50"/>
      <c r="H99" s="46"/>
      <c r="I99" s="50"/>
      <c r="J99" s="46"/>
      <c r="K99" s="50"/>
      <c r="L99" s="46"/>
      <c r="M99" s="50"/>
      <c r="N99" s="46"/>
      <c r="O99" s="50"/>
      <c r="P99" s="46"/>
      <c r="Q99" s="50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2:52" ht="12.75">
      <c r="B100" s="15"/>
      <c r="C100" s="47"/>
      <c r="D100" s="15"/>
      <c r="E100" s="16"/>
      <c r="F100" s="15"/>
      <c r="G100" s="16"/>
      <c r="H100" s="15"/>
      <c r="I100" s="16"/>
      <c r="J100" s="15"/>
      <c r="K100" s="16"/>
      <c r="L100" s="15"/>
      <c r="M100" s="16"/>
      <c r="N100" s="15"/>
      <c r="O100" s="16"/>
      <c r="P100" s="15"/>
      <c r="Q100" s="16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2:52" ht="12.75">
      <c r="B101" s="15"/>
      <c r="C101" s="47" t="s">
        <v>133</v>
      </c>
      <c r="D101" s="15"/>
      <c r="E101" s="16"/>
      <c r="F101" s="15"/>
      <c r="G101" s="16"/>
      <c r="H101" s="15"/>
      <c r="I101" s="16"/>
      <c r="J101" s="15"/>
      <c r="K101" s="16"/>
      <c r="L101" s="15"/>
      <c r="M101" s="16"/>
      <c r="N101" s="15"/>
      <c r="O101" s="16"/>
      <c r="P101" s="15"/>
      <c r="Q101" s="16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2:52" ht="12.75">
      <c r="B102" s="15">
        <v>72</v>
      </c>
      <c r="C102" s="16" t="s">
        <v>121</v>
      </c>
      <c r="D102" s="15">
        <f>+SUM(D103:D104)</f>
        <v>20</v>
      </c>
      <c r="E102" s="16"/>
      <c r="F102" s="15">
        <f>+SUM(F103:F104)</f>
        <v>1</v>
      </c>
      <c r="G102" s="16"/>
      <c r="H102" s="15">
        <f>+SUM(H103:H104)</f>
        <v>3</v>
      </c>
      <c r="I102" s="16"/>
      <c r="J102" s="15">
        <f>+SUM(J103:J104)</f>
        <v>4</v>
      </c>
      <c r="K102" s="16"/>
      <c r="L102" s="15">
        <f>+SUM(L103:L104)</f>
        <v>0</v>
      </c>
      <c r="M102" s="16"/>
      <c r="N102" s="15">
        <f>+D102+F102+H102+J102</f>
        <v>28</v>
      </c>
      <c r="O102" s="16"/>
      <c r="P102" s="15"/>
      <c r="Q102" s="16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2:52" ht="12.75">
      <c r="B103" s="15">
        <v>73</v>
      </c>
      <c r="C103" s="16" t="s">
        <v>122</v>
      </c>
      <c r="D103" s="15">
        <f>+D68</f>
        <v>18</v>
      </c>
      <c r="E103" s="16"/>
      <c r="F103" s="15">
        <f>+F68</f>
        <v>1</v>
      </c>
      <c r="G103" s="16"/>
      <c r="H103" s="15">
        <f>+H68</f>
        <v>3</v>
      </c>
      <c r="I103" s="16"/>
      <c r="J103" s="15">
        <f>+J68</f>
        <v>6</v>
      </c>
      <c r="K103" s="16"/>
      <c r="L103" s="15">
        <f>+L68</f>
        <v>0</v>
      </c>
      <c r="M103" s="16"/>
      <c r="N103" s="15">
        <f>+D103+F103+H103+J103</f>
        <v>28</v>
      </c>
      <c r="O103" s="16"/>
      <c r="P103" s="15"/>
      <c r="Q103" s="16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2:52" ht="12.75">
      <c r="B104" s="15">
        <v>74</v>
      </c>
      <c r="C104" s="16" t="s">
        <v>123</v>
      </c>
      <c r="D104" s="15">
        <f>+D69</f>
        <v>2</v>
      </c>
      <c r="E104" s="16"/>
      <c r="F104" s="15">
        <f>+F69</f>
        <v>0</v>
      </c>
      <c r="G104" s="16"/>
      <c r="H104" s="15">
        <f>+H69</f>
        <v>0</v>
      </c>
      <c r="I104" s="16"/>
      <c r="J104" s="15">
        <f>+J69</f>
        <v>-2</v>
      </c>
      <c r="K104" s="16"/>
      <c r="L104" s="15">
        <f>+L69</f>
        <v>0</v>
      </c>
      <c r="M104" s="16"/>
      <c r="N104" s="15">
        <f>+D104+F104+H104+J104</f>
        <v>0</v>
      </c>
      <c r="O104" s="16"/>
      <c r="P104" s="15"/>
      <c r="Q104" s="16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2:52" ht="12.75">
      <c r="B105" s="15"/>
      <c r="C105" s="16"/>
      <c r="D105" s="15"/>
      <c r="E105" s="16"/>
      <c r="F105" s="15"/>
      <c r="G105" s="16"/>
      <c r="H105" s="15"/>
      <c r="I105" s="16"/>
      <c r="J105" s="15"/>
      <c r="K105" s="16"/>
      <c r="L105" s="15"/>
      <c r="M105" s="16"/>
      <c r="N105" s="15"/>
      <c r="O105" s="16"/>
      <c r="P105" s="15"/>
      <c r="Q105" s="16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2:52" ht="12.75">
      <c r="B106" s="15">
        <v>75</v>
      </c>
      <c r="C106" s="16" t="s">
        <v>124</v>
      </c>
      <c r="D106" s="15">
        <f>+D76</f>
        <v>10</v>
      </c>
      <c r="E106" s="16">
        <f>+E77</f>
        <v>26</v>
      </c>
      <c r="F106" s="15">
        <f>+F76</f>
        <v>29</v>
      </c>
      <c r="G106" s="16">
        <f>+G77</f>
        <v>38</v>
      </c>
      <c r="H106" s="15">
        <f>+H76</f>
        <v>27</v>
      </c>
      <c r="I106" s="16">
        <f>+I77</f>
        <v>12</v>
      </c>
      <c r="J106" s="15">
        <f>+J76</f>
        <v>44</v>
      </c>
      <c r="K106" s="16">
        <f>+K77</f>
        <v>10</v>
      </c>
      <c r="L106" s="15">
        <f>+L76</f>
        <v>-4</v>
      </c>
      <c r="M106" s="16">
        <f>+M77</f>
        <v>20</v>
      </c>
      <c r="N106" s="15">
        <f>+D106+F106+H106+J106</f>
        <v>110</v>
      </c>
      <c r="O106" s="16">
        <f>+E106+G106+I106+K106</f>
        <v>86</v>
      </c>
      <c r="P106" s="15">
        <f>+L106+N106</f>
        <v>106</v>
      </c>
      <c r="Q106" s="16">
        <f>+M106+O106</f>
        <v>106</v>
      </c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2:52" ht="12.75">
      <c r="B107" s="15"/>
      <c r="C107" s="16"/>
      <c r="D107" s="15"/>
      <c r="E107" s="16"/>
      <c r="F107" s="15"/>
      <c r="G107" s="16"/>
      <c r="H107" s="15"/>
      <c r="I107" s="16"/>
      <c r="J107" s="15"/>
      <c r="K107" s="16"/>
      <c r="L107" s="15"/>
      <c r="M107" s="16"/>
      <c r="N107" s="15"/>
      <c r="O107" s="16"/>
      <c r="P107" s="15"/>
      <c r="Q107" s="16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2:52" ht="12.75">
      <c r="B108" s="15"/>
      <c r="C108" s="47" t="s">
        <v>149</v>
      </c>
      <c r="D108" s="15"/>
      <c r="E108" s="16"/>
      <c r="F108" s="15"/>
      <c r="G108" s="16"/>
      <c r="H108" s="15"/>
      <c r="I108" s="16"/>
      <c r="J108" s="15"/>
      <c r="K108" s="16"/>
      <c r="L108" s="15"/>
      <c r="M108" s="16"/>
      <c r="N108" s="15"/>
      <c r="O108" s="16"/>
      <c r="P108" s="15"/>
      <c r="Q108" s="16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2:52" ht="12.75">
      <c r="B109" s="15">
        <v>76</v>
      </c>
      <c r="C109" s="16" t="s">
        <v>121</v>
      </c>
      <c r="D109" s="15">
        <f>+SUM(D110:D111)</f>
        <v>65</v>
      </c>
      <c r="E109" s="16"/>
      <c r="F109" s="15">
        <f>+SUM(F110:F111)</f>
        <v>3</v>
      </c>
      <c r="G109" s="16"/>
      <c r="H109" s="15">
        <f>+SUM(H110:H111)</f>
        <v>12</v>
      </c>
      <c r="I109" s="16"/>
      <c r="J109" s="15">
        <f>+SUM(J110:J111)</f>
        <v>20</v>
      </c>
      <c r="K109" s="16"/>
      <c r="L109" s="15"/>
      <c r="M109" s="16"/>
      <c r="N109" s="15">
        <f>+D109+F109+H109+J109</f>
        <v>100</v>
      </c>
      <c r="O109" s="16"/>
      <c r="P109" s="15"/>
      <c r="Q109" s="16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2:52" ht="12.75">
      <c r="B110" s="15">
        <v>77</v>
      </c>
      <c r="C110" s="16" t="s">
        <v>122</v>
      </c>
      <c r="D110" s="15">
        <v>40</v>
      </c>
      <c r="E110" s="16"/>
      <c r="F110" s="15">
        <v>2</v>
      </c>
      <c r="G110" s="16"/>
      <c r="H110" s="15">
        <v>4</v>
      </c>
      <c r="I110" s="16"/>
      <c r="J110" s="15">
        <v>10</v>
      </c>
      <c r="K110" s="16"/>
      <c r="L110" s="15"/>
      <c r="M110" s="16"/>
      <c r="N110" s="15">
        <f>+D110+F110+H110+J110</f>
        <v>56</v>
      </c>
      <c r="O110" s="16"/>
      <c r="P110" s="15"/>
      <c r="Q110" s="16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2:52" ht="12.75">
      <c r="B111" s="15">
        <v>78</v>
      </c>
      <c r="C111" s="16" t="s">
        <v>123</v>
      </c>
      <c r="D111" s="15">
        <v>25</v>
      </c>
      <c r="E111" s="16"/>
      <c r="F111" s="15">
        <v>1</v>
      </c>
      <c r="G111" s="16"/>
      <c r="H111" s="15">
        <v>8</v>
      </c>
      <c r="I111" s="16"/>
      <c r="J111" s="15">
        <v>10</v>
      </c>
      <c r="K111" s="16"/>
      <c r="L111" s="15"/>
      <c r="M111" s="16"/>
      <c r="N111" s="15">
        <f>+D111+F111+H111+J111</f>
        <v>44</v>
      </c>
      <c r="O111" s="16"/>
      <c r="P111" s="15"/>
      <c r="Q111" s="16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2:52" ht="12.75">
      <c r="B112" s="15"/>
      <c r="C112" s="47"/>
      <c r="D112" s="15"/>
      <c r="E112" s="16"/>
      <c r="F112" s="15"/>
      <c r="G112" s="16"/>
      <c r="H112" s="15"/>
      <c r="I112" s="16"/>
      <c r="J112" s="15"/>
      <c r="K112" s="16"/>
      <c r="L112" s="15"/>
      <c r="M112" s="16"/>
      <c r="N112" s="15"/>
      <c r="O112" s="16"/>
      <c r="P112" s="15"/>
      <c r="Q112" s="16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2:52" ht="12.75">
      <c r="B113" s="15">
        <v>79</v>
      </c>
      <c r="C113" s="16" t="s">
        <v>124</v>
      </c>
      <c r="D113" s="15">
        <v>2</v>
      </c>
      <c r="E113" s="16">
        <v>4</v>
      </c>
      <c r="F113" s="15">
        <v>10</v>
      </c>
      <c r="G113" s="16">
        <v>10</v>
      </c>
      <c r="H113" s="15">
        <v>0</v>
      </c>
      <c r="I113" s="16">
        <v>4</v>
      </c>
      <c r="J113" s="15">
        <v>15</v>
      </c>
      <c r="K113" s="16">
        <v>0</v>
      </c>
      <c r="L113" s="15">
        <v>4</v>
      </c>
      <c r="M113" s="16">
        <v>0</v>
      </c>
      <c r="N113" s="15">
        <f>+D113+F113+H113+J113</f>
        <v>27</v>
      </c>
      <c r="O113" s="16">
        <f>+E113+G113+I113+K113</f>
        <v>18</v>
      </c>
      <c r="P113" s="15">
        <f>+L113+N113</f>
        <v>31</v>
      </c>
      <c r="Q113" s="16">
        <f>+M113+O113</f>
        <v>18</v>
      </c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2:52" ht="12.75">
      <c r="B114" s="15"/>
      <c r="C114" s="47"/>
      <c r="D114" s="15"/>
      <c r="E114" s="16"/>
      <c r="F114" s="15"/>
      <c r="G114" s="16"/>
      <c r="H114" s="15"/>
      <c r="I114" s="16"/>
      <c r="J114" s="15"/>
      <c r="K114" s="16"/>
      <c r="L114" s="15"/>
      <c r="M114" s="16"/>
      <c r="N114" s="15"/>
      <c r="O114" s="16"/>
      <c r="P114" s="15"/>
      <c r="Q114" s="16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2:52" ht="12.75">
      <c r="B115" s="15"/>
      <c r="C115" s="47" t="s">
        <v>128</v>
      </c>
      <c r="D115" s="15"/>
      <c r="E115" s="47">
        <f>+D102+D106-E106+D109+D113-E113</f>
        <v>67</v>
      </c>
      <c r="F115" s="77"/>
      <c r="G115" s="47">
        <f>+F102+F106-G106+F109+F113-G113</f>
        <v>-5</v>
      </c>
      <c r="H115" s="77"/>
      <c r="I115" s="47">
        <f>+H102+H106-I106+H109+H113-I113</f>
        <v>26</v>
      </c>
      <c r="J115" s="77"/>
      <c r="K115" s="47">
        <f>+J102+J106-K106+J109+J113-K113</f>
        <v>73</v>
      </c>
      <c r="L115" s="77"/>
      <c r="M115" s="47">
        <f>+L102+L106-M106+L109+L113-M113</f>
        <v>-20</v>
      </c>
      <c r="N115" s="77"/>
      <c r="O115" s="47">
        <f>+E115+G115+I115+K115</f>
        <v>161</v>
      </c>
      <c r="P115" s="15"/>
      <c r="Q115" s="47">
        <f>+M115+O115</f>
        <v>141</v>
      </c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2:52" ht="12.75">
      <c r="B116" s="15">
        <v>80</v>
      </c>
      <c r="C116" s="16" t="s">
        <v>129</v>
      </c>
      <c r="D116" s="15"/>
      <c r="E116" s="16">
        <f>+E63</f>
        <v>12</v>
      </c>
      <c r="F116" s="15"/>
      <c r="G116" s="16">
        <f>+G63</f>
        <v>-7</v>
      </c>
      <c r="H116" s="15"/>
      <c r="I116" s="16">
        <f>+I63</f>
        <v>18</v>
      </c>
      <c r="J116" s="15"/>
      <c r="K116" s="16">
        <f>+K63</f>
        <v>40</v>
      </c>
      <c r="L116" s="15"/>
      <c r="M116" s="16">
        <f>+M64</f>
        <v>-23</v>
      </c>
      <c r="N116" s="15"/>
      <c r="O116" s="16">
        <f>+E116+G116+I116+K116</f>
        <v>63</v>
      </c>
      <c r="P116" s="15"/>
      <c r="Q116" s="16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2:52" ht="12.75">
      <c r="B117" s="15">
        <v>81</v>
      </c>
      <c r="C117" s="16" t="s">
        <v>130</v>
      </c>
      <c r="D117" s="15"/>
      <c r="E117" s="16">
        <f>+D67</f>
        <v>7</v>
      </c>
      <c r="F117" s="15"/>
      <c r="G117" s="16">
        <f>+F67</f>
        <v>1</v>
      </c>
      <c r="H117" s="15"/>
      <c r="I117" s="16">
        <f>+H67</f>
        <v>2</v>
      </c>
      <c r="J117" s="15"/>
      <c r="K117" s="16">
        <f>+J67</f>
        <v>2</v>
      </c>
      <c r="L117" s="15"/>
      <c r="M117" s="16">
        <f>+L67</f>
        <v>0</v>
      </c>
      <c r="N117" s="15"/>
      <c r="O117" s="16">
        <f>+E117+G117+I117+K117</f>
        <v>12</v>
      </c>
      <c r="P117" s="15"/>
      <c r="Q117" s="16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2:52" ht="12.75">
      <c r="B118" s="15">
        <v>82</v>
      </c>
      <c r="C118" s="16" t="s">
        <v>131</v>
      </c>
      <c r="D118" s="15"/>
      <c r="E118" s="16">
        <f>+E70+E71</f>
        <v>-1</v>
      </c>
      <c r="F118" s="15"/>
      <c r="G118" s="16">
        <f>+G70+G71</f>
        <v>0</v>
      </c>
      <c r="H118" s="15"/>
      <c r="I118" s="16">
        <f>+I70+I71</f>
        <v>2</v>
      </c>
      <c r="J118" s="15"/>
      <c r="K118" s="16">
        <f>+K70+K71</f>
        <v>0</v>
      </c>
      <c r="L118" s="15"/>
      <c r="M118" s="16">
        <f>+M70+M71</f>
        <v>-1</v>
      </c>
      <c r="N118" s="15"/>
      <c r="O118" s="16">
        <f>+E118+G118+I118+K118</f>
        <v>1</v>
      </c>
      <c r="P118" s="15"/>
      <c r="Q118" s="16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2:52" ht="13.5" thickBot="1">
      <c r="B119" s="19">
        <v>83</v>
      </c>
      <c r="C119" s="51" t="s">
        <v>132</v>
      </c>
      <c r="D119" s="19"/>
      <c r="E119" s="51">
        <f>+D109+D113-E113</f>
        <v>63</v>
      </c>
      <c r="F119" s="19"/>
      <c r="G119" s="51">
        <f>+F109+F113-G113</f>
        <v>3</v>
      </c>
      <c r="H119" s="19"/>
      <c r="I119" s="51">
        <f>+H109+H113-I113</f>
        <v>8</v>
      </c>
      <c r="J119" s="19"/>
      <c r="K119" s="51">
        <f>+J109+J113-K113</f>
        <v>35</v>
      </c>
      <c r="L119" s="19"/>
      <c r="M119" s="51">
        <f>+L109+L113-M113</f>
        <v>4</v>
      </c>
      <c r="N119" s="19"/>
      <c r="O119" s="51">
        <f>+E119+G119+I119+K119</f>
        <v>109</v>
      </c>
      <c r="P119" s="19"/>
      <c r="Q119" s="51">
        <f>+M119+O119</f>
        <v>113</v>
      </c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2:52" ht="12.75">
      <c r="B120" s="46"/>
      <c r="C120" s="67" t="s">
        <v>134</v>
      </c>
      <c r="D120" s="46"/>
      <c r="E120" s="50"/>
      <c r="F120" s="46"/>
      <c r="G120" s="50"/>
      <c r="H120" s="46"/>
      <c r="I120" s="50"/>
      <c r="J120" s="46"/>
      <c r="K120" s="50"/>
      <c r="L120" s="46"/>
      <c r="M120" s="50"/>
      <c r="N120" s="46"/>
      <c r="O120" s="50"/>
      <c r="P120" s="5"/>
      <c r="Q120" s="66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2:52" ht="12.75">
      <c r="B121" s="15">
        <v>84</v>
      </c>
      <c r="C121" s="16" t="s">
        <v>121</v>
      </c>
      <c r="D121" s="15">
        <f>+SUM(D122:D123)</f>
        <v>805</v>
      </c>
      <c r="E121" s="16"/>
      <c r="F121" s="15">
        <f>+SUM(F122:F123)</f>
        <v>54</v>
      </c>
      <c r="G121" s="16"/>
      <c r="H121" s="15">
        <f>+SUM(H122:H123)</f>
        <v>180</v>
      </c>
      <c r="I121" s="16"/>
      <c r="J121" s="15">
        <f>+SUM(J122:J123)</f>
        <v>220</v>
      </c>
      <c r="K121" s="16"/>
      <c r="L121" s="15">
        <f>+SUM(L122:L123)</f>
        <v>0</v>
      </c>
      <c r="M121" s="16"/>
      <c r="N121" s="15">
        <f aca="true" t="shared" si="10" ref="N121:O125">+D121+F121+H121+J121</f>
        <v>1259</v>
      </c>
      <c r="O121" s="16"/>
      <c r="P121" s="4"/>
      <c r="Q121" s="16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2:52" ht="12.75">
      <c r="B122" s="15">
        <v>85</v>
      </c>
      <c r="C122" s="16" t="s">
        <v>122</v>
      </c>
      <c r="D122" s="15">
        <f>+D93+D103+D110</f>
        <v>478</v>
      </c>
      <c r="E122" s="16"/>
      <c r="F122" s="15">
        <f>+F93+F103+F110</f>
        <v>33</v>
      </c>
      <c r="G122" s="16"/>
      <c r="H122" s="15">
        <f>+H93+H103+H110</f>
        <v>72</v>
      </c>
      <c r="I122" s="16"/>
      <c r="J122" s="15">
        <f>+J93+J103+J110</f>
        <v>112</v>
      </c>
      <c r="K122" s="16"/>
      <c r="L122" s="15">
        <f>+L93+L103+L110</f>
        <v>0</v>
      </c>
      <c r="M122" s="16"/>
      <c r="N122" s="15">
        <f t="shared" si="10"/>
        <v>695</v>
      </c>
      <c r="O122" s="16"/>
      <c r="P122" s="4"/>
      <c r="Q122" s="16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2:52" ht="12.75">
      <c r="B123" s="15">
        <v>86</v>
      </c>
      <c r="C123" s="16" t="s">
        <v>123</v>
      </c>
      <c r="D123" s="15">
        <f>+D94+D104+D111</f>
        <v>327</v>
      </c>
      <c r="E123" s="16"/>
      <c r="F123" s="15">
        <f>+F94+F104+F111</f>
        <v>21</v>
      </c>
      <c r="G123" s="16"/>
      <c r="H123" s="15">
        <f>+H94+H104+H111</f>
        <v>108</v>
      </c>
      <c r="I123" s="16"/>
      <c r="J123" s="15">
        <f>+J94+J104+J111</f>
        <v>108</v>
      </c>
      <c r="K123" s="16"/>
      <c r="L123" s="15">
        <f>+L94+L104+L111</f>
        <v>0</v>
      </c>
      <c r="M123" s="16"/>
      <c r="N123" s="15">
        <f t="shared" si="10"/>
        <v>564</v>
      </c>
      <c r="O123" s="16"/>
      <c r="P123" s="4"/>
      <c r="Q123" s="16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2:52" ht="12.75">
      <c r="B124" s="15"/>
      <c r="C124" s="16"/>
      <c r="D124" s="15"/>
      <c r="E124" s="16"/>
      <c r="F124" s="15"/>
      <c r="G124" s="16"/>
      <c r="H124" s="15"/>
      <c r="I124" s="16"/>
      <c r="J124" s="15"/>
      <c r="K124" s="16"/>
      <c r="L124" s="15"/>
      <c r="M124" s="16"/>
      <c r="N124" s="15"/>
      <c r="O124" s="16"/>
      <c r="P124" s="4"/>
      <c r="Q124" s="16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2:52" ht="12.75">
      <c r="B125" s="15">
        <v>87</v>
      </c>
      <c r="C125" s="16" t="s">
        <v>124</v>
      </c>
      <c r="D125" s="15">
        <f aca="true" t="shared" si="11" ref="D125:M125">+D96+D106+D113</f>
        <v>97</v>
      </c>
      <c r="E125" s="16">
        <f t="shared" si="11"/>
        <v>210</v>
      </c>
      <c r="F125" s="15">
        <f t="shared" si="11"/>
        <v>369</v>
      </c>
      <c r="G125" s="16">
        <f t="shared" si="11"/>
        <v>358</v>
      </c>
      <c r="H125" s="15">
        <f t="shared" si="11"/>
        <v>64</v>
      </c>
      <c r="I125" s="16">
        <f t="shared" si="11"/>
        <v>86</v>
      </c>
      <c r="J125" s="15">
        <f t="shared" si="11"/>
        <v>231</v>
      </c>
      <c r="K125" s="16">
        <f t="shared" si="11"/>
        <v>50</v>
      </c>
      <c r="L125" s="15">
        <f t="shared" si="11"/>
        <v>54</v>
      </c>
      <c r="M125" s="16">
        <f t="shared" si="11"/>
        <v>45</v>
      </c>
      <c r="N125" s="15">
        <f t="shared" si="10"/>
        <v>761</v>
      </c>
      <c r="O125" s="16">
        <f t="shared" si="10"/>
        <v>704</v>
      </c>
      <c r="P125" s="4">
        <f>+L125+N125</f>
        <v>815</v>
      </c>
      <c r="Q125" s="16">
        <f>+M125+O125</f>
        <v>749</v>
      </c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2:52" ht="12.75">
      <c r="B126" s="15"/>
      <c r="C126" s="16"/>
      <c r="D126" s="15"/>
      <c r="E126" s="16"/>
      <c r="F126" s="15"/>
      <c r="G126" s="16"/>
      <c r="H126" s="15"/>
      <c r="I126" s="16"/>
      <c r="J126" s="15"/>
      <c r="K126" s="16"/>
      <c r="L126" s="15"/>
      <c r="M126" s="16"/>
      <c r="N126" s="15"/>
      <c r="O126" s="16"/>
      <c r="P126" s="4"/>
      <c r="Q126" s="16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2:52" ht="13.5" thickBot="1">
      <c r="B127" s="19">
        <v>88</v>
      </c>
      <c r="C127" s="48" t="s">
        <v>148</v>
      </c>
      <c r="D127" s="80"/>
      <c r="E127" s="48">
        <f>+D121+D125-E125</f>
        <v>692</v>
      </c>
      <c r="F127" s="80"/>
      <c r="G127" s="48">
        <f>+F121+F125-G125</f>
        <v>65</v>
      </c>
      <c r="H127" s="80"/>
      <c r="I127" s="48">
        <f>+H121+H125-I125</f>
        <v>158</v>
      </c>
      <c r="J127" s="80"/>
      <c r="K127" s="48">
        <f>+J121+J125-K125</f>
        <v>401</v>
      </c>
      <c r="L127" s="80"/>
      <c r="M127" s="48">
        <f>+L121+L125-M125</f>
        <v>9</v>
      </c>
      <c r="N127" s="80"/>
      <c r="O127" s="48">
        <f>+E127+G127+I127+K127</f>
        <v>1316</v>
      </c>
      <c r="P127" s="82"/>
      <c r="Q127" s="48">
        <f>+M127+O127</f>
        <v>1325</v>
      </c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2:52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2:52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2:52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2:52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2:52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2:52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2:52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2:52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2:52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2:52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2:52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2:52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2:52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2:52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2:52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2:52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2:52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2:52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2:52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2:52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2:52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2:52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2:52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2:52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2:52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2:52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2:52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2:52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2:52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2:52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2:52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2:52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2:52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2:52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2:52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3:52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3:52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3:52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3:52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3:52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3:52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3:52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3:52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3:52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3:52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3:52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3:52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3:52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3:52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3:52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3:52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3:52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3:52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3:52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3:52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3:52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3:52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3:52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3:52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3:52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3:52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3:52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3:52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3:52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3:52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3:52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3:52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3:52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3:52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3:52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3:52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3:52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3:52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3:52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3:52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3:52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3:52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3:52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3:52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3:52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3:52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3:52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3:52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3:52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3:52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3:52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3:52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3:52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3:52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3:52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3:52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3:52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3:52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3:52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3:52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3:52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3:52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3:52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3:52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3:52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3:52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3:52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3:52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3:52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3:52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3:52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3:52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3:52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3:52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3:52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3:52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3:52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3:52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3:52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3:52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3:52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3:52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3:52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3:52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3:52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3:52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3:52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3:52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3:52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3:52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3:52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3:52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3:52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3:52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3:52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3:52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3:52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3:52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3:52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3:52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3:52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3:52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3:52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3:52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3:52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3:52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3:52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3:52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3:52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3:52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3:52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3:52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3:52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3:52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3:52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3:52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3:52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3:52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3:52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3:52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3:52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3:52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3:52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3:52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3:52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3:52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3:52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3:52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3:52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3:52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3:52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3:52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3:52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3:52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3:52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3:52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3:52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3:52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3:52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3:52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3:52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3:52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3:52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3:52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3:52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3:52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3:52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3:52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3:52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3:52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3:52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3:52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3:52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3:52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3:52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3:52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3:52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3:52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3:52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3:52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3:52" ht="12.7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3:52" ht="12.7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3:52" ht="12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3:52" ht="12.7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3:52" ht="12.7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3:52" ht="12.7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3:52" ht="12.7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3:52" ht="12.7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3:52" ht="12.7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3:52" ht="12.7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3:52" ht="12.7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3:52" ht="12.7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3:52" ht="12.7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3:52" ht="12.7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3:52" ht="12.7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3:52" ht="12.7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3:52" ht="12.7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3:52" ht="12.7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3:52" ht="12.7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3:52" ht="12.7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3:52" ht="12.7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3:52" ht="12.7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3:52" ht="12.7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3:52" ht="12.7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3:52" ht="12.7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3:52" ht="12.7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3:52" ht="12.7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3:52" ht="12.7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3:52" ht="12.7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3:52" ht="12.7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3:52" ht="12.7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3:52" ht="12.7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3:52" ht="12.7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3:52" ht="12.7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3:52" ht="12.7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3:52" ht="12.7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3:52" ht="12.7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3:52" ht="12.7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3:52" ht="12.7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3:52" ht="12.7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3:52" ht="12.7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3:52" ht="12.7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3:52" ht="12.7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3:52" ht="12.7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3:52" ht="12.7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3:52" ht="12.7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3:52" ht="12.7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3:52" ht="12.7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3:52" ht="12.7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3:52" ht="12.7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3:52" ht="12.7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3:52" ht="12.7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3:52" ht="12.7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3:52" ht="12.7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3:52" ht="12.7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3:52" ht="12.7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3:52" ht="12.7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3:52" ht="12.7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3:52" ht="12.7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3:52" ht="12.7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3:52" ht="12.7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3:52" ht="12.7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3:52" ht="12.7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3:52" ht="12.7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3:52" ht="12.7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3:52" ht="12.7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3:52" ht="12.7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3:52" ht="12.7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3:52" ht="12.7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3:52" ht="12.7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3:52" ht="12.7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3:52" ht="12.7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3:52" ht="12.7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3:52" ht="12.7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3:52" ht="12.7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3:52" ht="12.7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3:52" ht="12.7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3:52" ht="12.7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3:52" ht="12.7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3:52" ht="12.7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3:52" ht="12.7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3:52" ht="12.7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3:52" ht="12.7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3:52" ht="12.7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3:52" ht="12.7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3:52" ht="12.7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3:52" ht="12.7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3:52" ht="12.7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3:52" ht="12.7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3:52" ht="12.7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3:52" ht="12.7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3:52" ht="12.7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3:52" ht="12.7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3:52" ht="12.7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3:52" ht="12.7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3:52" ht="12.7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3:52" ht="12.7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3:52" ht="12.7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3:52" ht="12.7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3:52" ht="12.7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3:52" ht="12.7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3:52" ht="12.7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3:52" ht="12.7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3:52" ht="12.7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3:52" ht="12.7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3:52" ht="12.7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3:52" ht="12.7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3:52" ht="12.7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3:52" ht="12.7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3:52" ht="12.7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3:52" ht="12.7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3:52" ht="12.7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3:52" ht="12.7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3:52" ht="12.7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</row>
    <row r="437" spans="3:52" ht="12.7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</row>
    <row r="438" spans="3:52" ht="12.75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</row>
    <row r="439" spans="3:52" ht="12.7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</row>
    <row r="440" spans="3:52" ht="12.7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</row>
    <row r="441" spans="3:52" ht="12.7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</row>
    <row r="442" spans="3:52" ht="12.7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</row>
    <row r="443" spans="3:52" ht="12.7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</row>
    <row r="444" spans="3:52" ht="12.75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</row>
    <row r="445" spans="3:52" ht="12.7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</row>
    <row r="446" spans="3:52" ht="12.7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</row>
    <row r="447" spans="3:52" ht="12.7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</row>
    <row r="448" spans="3:52" ht="12.75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</row>
    <row r="449" spans="3:52" ht="12.7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</row>
    <row r="450" spans="3:52" ht="12.75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</row>
    <row r="451" spans="3:52" ht="12.7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</row>
    <row r="452" spans="3:52" ht="12.7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</row>
    <row r="453" spans="3:52" ht="12.7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</row>
    <row r="454" spans="3:52" ht="12.7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</row>
    <row r="455" spans="3:52" ht="12.7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</row>
    <row r="456" spans="3:52" ht="12.7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</row>
    <row r="457" spans="3:52" ht="12.7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</row>
    <row r="458" spans="3:52" ht="12.7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</row>
    <row r="459" spans="3:52" ht="12.7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</row>
    <row r="460" spans="3:52" ht="12.7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</row>
    <row r="461" spans="3:52" ht="12.7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</row>
    <row r="462" spans="3:52" ht="12.7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</row>
    <row r="463" spans="3:52" ht="12.7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</row>
    <row r="464" spans="3:52" ht="12.7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</row>
    <row r="465" spans="3:52" ht="12.7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</row>
    <row r="466" spans="3:52" ht="12.75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</row>
    <row r="467" spans="3:52" ht="12.7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</row>
    <row r="468" spans="3:52" ht="12.75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</row>
    <row r="469" spans="3:52" ht="12.7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</row>
    <row r="470" spans="3:52" ht="12.75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</row>
    <row r="471" spans="3:52" ht="12.7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</row>
    <row r="472" spans="3:52" ht="12.75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</row>
    <row r="473" spans="3:52" ht="12.7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</row>
    <row r="474" spans="3:52" ht="12.75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</row>
    <row r="475" spans="3:52" ht="12.75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</row>
    <row r="476" spans="3:52" ht="12.75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</row>
    <row r="477" spans="3:52" ht="12.75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</row>
    <row r="478" spans="3:52" ht="12.75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</row>
    <row r="479" spans="3:52" ht="12.75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</row>
    <row r="480" spans="3:52" ht="12.75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</row>
    <row r="481" spans="3:52" ht="12.75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</row>
    <row r="482" spans="3:52" ht="12.75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</row>
    <row r="483" spans="3:52" ht="12.7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</row>
    <row r="484" spans="3:52" ht="12.75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</row>
    <row r="485" spans="3:52" ht="12.75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</row>
    <row r="486" spans="3:52" ht="12.75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</row>
    <row r="487" spans="3:52" ht="12.75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</row>
    <row r="488" spans="3:52" ht="12.75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</row>
    <row r="489" spans="3:52" ht="12.75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</row>
    <row r="490" spans="3:52" ht="12.75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</row>
    <row r="491" spans="3:52" ht="12.75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</row>
    <row r="492" spans="3:52" ht="12.75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</row>
    <row r="493" spans="3:52" ht="12.7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</row>
    <row r="494" spans="3:52" ht="12.7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</row>
    <row r="495" spans="3:52" ht="12.7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</row>
    <row r="496" spans="3:52" ht="12.7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</row>
    <row r="497" spans="3:52" ht="12.7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</row>
    <row r="498" spans="3:52" ht="12.7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</row>
    <row r="499" spans="3:52" ht="12.75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</row>
    <row r="500" spans="3:52" ht="12.75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</row>
    <row r="501" spans="3:52" ht="12.75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</row>
    <row r="502" spans="3:52" ht="12.75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</row>
    <row r="503" spans="3:52" ht="12.75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</row>
    <row r="504" spans="3:52" ht="12.75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</row>
    <row r="505" spans="3:52" ht="12.75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</row>
    <row r="506" spans="3:52" ht="12.75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</row>
    <row r="507" spans="3:52" ht="12.75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</row>
    <row r="508" spans="3:52" ht="12.75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</row>
    <row r="509" spans="3:52" ht="12.75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</row>
    <row r="510" spans="3:52" ht="12.75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</row>
    <row r="511" spans="3:52" ht="12.75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</row>
    <row r="512" spans="3:52" ht="12.75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</row>
    <row r="513" spans="3:52" ht="12.75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</row>
    <row r="514" spans="3:52" ht="12.75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</row>
    <row r="515" spans="3:52" ht="12.75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</row>
    <row r="516" spans="3:52" ht="12.75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</row>
    <row r="517" spans="3:52" ht="12.75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</row>
    <row r="518" spans="3:52" ht="12.75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</row>
    <row r="519" spans="3:52" ht="12.75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</row>
    <row r="520" spans="3:52" ht="12.75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</row>
    <row r="521" spans="3:52" ht="12.75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</row>
    <row r="522" spans="3:52" ht="12.75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</row>
    <row r="523" spans="3:52" ht="12.75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</row>
    <row r="524" spans="3:52" ht="12.75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</row>
    <row r="525" spans="3:52" ht="12.75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</row>
    <row r="526" spans="3:52" ht="12.75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</row>
    <row r="527" spans="3:52" ht="12.75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</row>
    <row r="528" spans="3:52" ht="12.75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</row>
    <row r="529" spans="3:52" ht="12.75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</row>
    <row r="530" spans="3:52" ht="12.75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</row>
    <row r="531" spans="3:52" ht="12.75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</row>
    <row r="532" spans="3:52" ht="12.75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</row>
    <row r="533" spans="3:52" ht="12.75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</row>
    <row r="534" spans="3:52" ht="12.75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</row>
    <row r="535" spans="3:52" ht="12.75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</row>
    <row r="536" spans="3:52" ht="12.75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</row>
    <row r="537" spans="3:52" ht="12.75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</row>
    <row r="538" spans="3:52" ht="12.75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</row>
    <row r="539" spans="3:52" ht="12.75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</row>
    <row r="540" spans="3:52" ht="12.75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</row>
    <row r="541" spans="3:52" ht="12.75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</row>
    <row r="542" spans="3:52" ht="12.7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</row>
    <row r="543" spans="3:52" ht="12.7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</row>
    <row r="544" spans="3:52" ht="12.7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</row>
    <row r="545" spans="3:52" ht="12.75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</row>
    <row r="546" spans="3:52" ht="12.7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</row>
    <row r="547" spans="3:52" ht="12.75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</row>
    <row r="548" spans="3:52" ht="12.75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</row>
    <row r="549" spans="3:52" ht="12.75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</row>
    <row r="550" spans="3:52" ht="12.75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</row>
    <row r="551" spans="3:52" ht="12.75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</row>
    <row r="552" spans="3:52" ht="12.7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</row>
    <row r="553" spans="3:52" ht="12.75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</row>
    <row r="554" spans="3:52" ht="12.75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</row>
    <row r="555" spans="3:52" ht="12.75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</row>
    <row r="556" spans="3:52" ht="12.75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</row>
    <row r="557" spans="3:52" ht="12.75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</row>
    <row r="558" spans="3:52" ht="12.75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</row>
    <row r="559" spans="3:52" ht="12.75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</row>
    <row r="560" spans="3:52" ht="12.75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</row>
    <row r="561" spans="3:52" ht="12.75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</row>
    <row r="562" spans="3:52" ht="12.75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</row>
    <row r="563" spans="3:52" ht="12.75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</row>
    <row r="564" spans="3:52" ht="12.75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</row>
    <row r="565" spans="3:52" ht="12.75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</row>
    <row r="566" spans="3:52" ht="12.75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</row>
    <row r="567" spans="3:52" ht="12.75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</row>
    <row r="568" spans="3:52" ht="12.75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</row>
    <row r="569" spans="3:52" ht="12.75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</row>
    <row r="570" spans="3:52" ht="12.75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</row>
    <row r="571" spans="3:52" ht="12.75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</row>
    <row r="572" spans="3:52" ht="12.75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</row>
    <row r="573" spans="3:52" ht="12.75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</row>
    <row r="574" spans="3:52" ht="12.75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</row>
    <row r="575" spans="3:52" ht="12.75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</row>
    <row r="576" spans="3:52" ht="12.75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</row>
    <row r="577" spans="3:52" ht="12.75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</row>
    <row r="578" spans="3:52" ht="12.75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</row>
    <row r="579" spans="3:52" ht="12.75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</row>
    <row r="580" spans="3:52" ht="12.75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</row>
    <row r="581" spans="3:52" ht="12.75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</row>
    <row r="582" spans="3:52" ht="12.75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</row>
    <row r="583" spans="3:52" ht="12.75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</row>
    <row r="584" spans="3:52" ht="12.75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</row>
    <row r="585" spans="3:52" ht="12.75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</row>
    <row r="586" spans="3:52" ht="12.75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</row>
    <row r="587" spans="3:52" ht="12.7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</row>
    <row r="588" spans="3:52" ht="12.7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</row>
    <row r="589" spans="3:52" ht="12.75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</row>
    <row r="590" spans="3:52" ht="12.75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</row>
    <row r="591" spans="3:52" ht="12.75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</row>
    <row r="592" spans="3:52" ht="12.75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</row>
    <row r="593" spans="3:52" ht="12.75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</row>
    <row r="594" spans="3:52" ht="12.75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</row>
    <row r="595" spans="3:52" ht="12.75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</row>
    <row r="596" spans="3:52" ht="12.75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</row>
    <row r="597" spans="3:52" ht="12.75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</row>
    <row r="598" spans="3:52" ht="12.75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</row>
    <row r="599" spans="3:52" ht="12.75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</row>
    <row r="600" spans="3:52" ht="12.75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</row>
    <row r="601" spans="3:52" ht="12.75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</row>
    <row r="602" spans="3:52" ht="12.75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</row>
    <row r="603" spans="3:52" ht="12.75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</row>
    <row r="604" spans="3:52" ht="12.75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</row>
    <row r="605" spans="3:52" ht="12.7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</row>
    <row r="606" spans="3:52" ht="12.7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</row>
    <row r="607" spans="3:52" ht="12.7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</row>
    <row r="608" spans="3:52" ht="12.7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</row>
    <row r="609" spans="3:52" ht="12.7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</row>
    <row r="610" spans="3:52" ht="12.7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</row>
    <row r="611" spans="3:52" ht="12.7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</row>
    <row r="612" spans="3:52" ht="12.7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</row>
    <row r="613" spans="3:52" ht="12.7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</row>
    <row r="614" spans="3:52" ht="12.7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</row>
    <row r="615" spans="3:52" ht="12.7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</row>
    <row r="616" spans="3:52" ht="12.7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</row>
    <row r="617" spans="3:52" ht="12.75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</row>
    <row r="618" spans="3:52" ht="12.75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</row>
    <row r="619" spans="3:52" ht="12.75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</row>
    <row r="620" spans="3:52" ht="12.75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</row>
    <row r="621" spans="3:52" ht="12.75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</row>
    <row r="622" spans="3:52" ht="12.75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</row>
    <row r="623" spans="3:52" ht="12.75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</row>
    <row r="624" spans="3:52" ht="12.75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</row>
    <row r="625" spans="3:52" ht="12.75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</row>
    <row r="626" spans="3:52" ht="12.75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</row>
    <row r="627" spans="3:52" ht="12.75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</row>
    <row r="628" spans="3:52" ht="12.75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</row>
    <row r="629" spans="3:52" ht="12.75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</row>
    <row r="630" spans="3:52" ht="12.75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</row>
    <row r="631" spans="3:52" ht="12.7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</row>
    <row r="632" spans="3:52" ht="12.75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</row>
    <row r="633" spans="3:52" ht="12.75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</row>
    <row r="634" spans="3:52" ht="12.75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</row>
    <row r="635" spans="3:52" ht="12.75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</row>
    <row r="636" spans="3:52" ht="12.75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</row>
    <row r="637" spans="3:52" ht="12.75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</row>
    <row r="638" spans="3:52" ht="12.75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</row>
    <row r="639" spans="3:52" ht="12.75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</row>
    <row r="640" spans="3:52" ht="12.75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</row>
    <row r="641" spans="3:52" ht="12.75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</row>
    <row r="642" spans="3:52" ht="12.75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</row>
    <row r="643" spans="3:52" ht="12.75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</row>
    <row r="644" spans="3:52" ht="12.75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</row>
    <row r="645" spans="3:52" ht="12.75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</row>
    <row r="646" spans="3:52" ht="12.75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</row>
    <row r="647" spans="3:52" ht="12.75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</row>
    <row r="648" spans="3:52" ht="12.75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</row>
    <row r="649" spans="3:52" ht="12.75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</row>
    <row r="650" spans="3:52" ht="12.75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</row>
    <row r="651" spans="3:52" ht="12.75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</row>
    <row r="652" spans="3:52" ht="12.75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</row>
    <row r="653" spans="3:52" ht="12.75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</row>
    <row r="654" spans="3:52" ht="12.75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</row>
    <row r="655" spans="3:52" ht="12.75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</row>
    <row r="656" spans="3:52" ht="12.75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</row>
    <row r="657" spans="3:52" ht="12.75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</row>
    <row r="658" spans="3:52" ht="12.75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</row>
    <row r="659" spans="3:52" ht="12.75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</row>
    <row r="660" spans="3:52" ht="12.75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</row>
    <row r="661" spans="3:52" ht="12.75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</row>
    <row r="662" spans="3:52" ht="12.75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</row>
    <row r="663" spans="3:52" ht="12.75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</row>
    <row r="664" spans="3:52" ht="12.75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</row>
    <row r="665" spans="3:52" ht="12.75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</row>
    <row r="666" spans="3:52" ht="12.75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</row>
    <row r="667" spans="3:52" ht="12.75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</row>
    <row r="668" spans="3:52" ht="12.75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</row>
    <row r="669" spans="3:52" ht="12.75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</row>
    <row r="670" spans="3:52" ht="12.75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</row>
    <row r="671" spans="3:52" ht="12.75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</row>
    <row r="672" spans="3:52" ht="12.7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</row>
    <row r="673" spans="3:52" ht="12.7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</row>
    <row r="674" spans="3:52" ht="12.7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</row>
    <row r="675" spans="3:52" ht="12.7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</row>
    <row r="676" spans="3:52" ht="12.7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</row>
    <row r="677" spans="3:52" ht="12.7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</row>
    <row r="678" spans="3:52" ht="12.7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</row>
    <row r="679" spans="3:52" ht="12.7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</row>
    <row r="680" spans="3:52" ht="12.7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</row>
    <row r="681" spans="3:52" ht="12.75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</row>
    <row r="682" spans="3:52" ht="12.75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</row>
    <row r="683" spans="3:52" ht="12.75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</row>
    <row r="684" spans="3:52" ht="12.7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</row>
    <row r="685" spans="3:52" ht="12.75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</row>
    <row r="686" spans="3:52" ht="12.75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</row>
    <row r="687" spans="3:52" ht="12.75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</row>
    <row r="688" spans="3:52" ht="12.75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</row>
    <row r="689" spans="3:52" ht="12.75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</row>
    <row r="690" spans="3:52" ht="12.75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</row>
    <row r="691" spans="3:52" ht="12.75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</row>
    <row r="692" spans="3:52" ht="12.75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</row>
    <row r="693" spans="3:52" ht="12.7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</row>
    <row r="694" spans="3:52" ht="12.75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</row>
    <row r="695" spans="3:52" ht="12.75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</row>
    <row r="696" spans="3:52" ht="12.75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</row>
    <row r="697" spans="3:52" ht="12.75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</row>
    <row r="698" spans="3:52" ht="12.75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</row>
    <row r="699" spans="3:52" ht="12.75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</row>
    <row r="700" spans="3:52" ht="12.75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</row>
    <row r="701" spans="3:52" ht="12.75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</row>
    <row r="702" spans="3:52" ht="12.75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</row>
    <row r="703" spans="3:52" ht="12.75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</row>
    <row r="704" spans="3:52" ht="12.75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</row>
    <row r="705" spans="3:52" ht="12.75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</row>
    <row r="706" spans="3:52" ht="12.75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</row>
    <row r="707" spans="3:52" ht="12.75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</row>
    <row r="708" spans="3:52" ht="12.75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</row>
    <row r="709" spans="3:52" ht="12.75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</row>
    <row r="710" spans="3:52" ht="12.75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</row>
    <row r="711" spans="3:52" ht="12.75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</row>
    <row r="712" spans="3:52" ht="12.75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</row>
    <row r="713" spans="3:52" ht="12.75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</row>
    <row r="714" spans="3:52" ht="12.75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</row>
    <row r="715" spans="3:52" ht="12.75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</row>
    <row r="716" spans="3:52" ht="12.75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</row>
    <row r="717" spans="3:52" ht="12.75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</row>
    <row r="718" spans="3:52" ht="12.75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</row>
    <row r="719" spans="3:52" ht="12.75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</row>
    <row r="720" spans="3:52" ht="12.75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</row>
    <row r="721" spans="3:52" ht="12.75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</row>
    <row r="722" spans="3:52" ht="12.75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</row>
    <row r="723" spans="3:52" ht="12.75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</row>
    <row r="724" spans="3:52" ht="12.75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</row>
    <row r="725" spans="3:52" ht="12.75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</row>
    <row r="726" spans="3:52" ht="12.75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</row>
    <row r="727" spans="3:52" ht="12.75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</row>
    <row r="728" spans="3:52" ht="12.75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</row>
    <row r="729" spans="3:52" ht="12.75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</row>
    <row r="730" spans="3:52" ht="12.75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</row>
    <row r="731" spans="3:52" ht="12.75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</row>
    <row r="732" spans="3:52" ht="12.75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</row>
    <row r="733" spans="3:52" ht="12.75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</row>
    <row r="734" spans="3:52" ht="12.75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</row>
    <row r="735" spans="3:52" ht="12.75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</row>
    <row r="736" spans="3:52" ht="12.75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</row>
    <row r="737" spans="3:52" ht="12.75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</row>
    <row r="738" spans="3:52" ht="12.75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</row>
    <row r="739" spans="3:52" ht="12.75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</row>
    <row r="740" spans="3:52" ht="12.75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</row>
    <row r="741" spans="3:52" ht="12.75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</row>
    <row r="742" spans="3:52" ht="12.75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</row>
    <row r="743" spans="3:52" ht="12.75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</row>
    <row r="744" spans="3:52" ht="12.75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</row>
    <row r="745" spans="3:52" ht="12.75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</row>
    <row r="746" spans="3:52" ht="12.75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</row>
    <row r="747" spans="3:52" ht="12.75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</row>
    <row r="748" spans="3:52" ht="12.75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</row>
    <row r="749" spans="3:52" ht="12.75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</row>
    <row r="750" spans="3:52" ht="12.75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</row>
    <row r="751" spans="3:52" ht="12.75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</row>
    <row r="752" spans="3:52" ht="12.75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</row>
    <row r="753" spans="3:52" ht="12.75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</row>
    <row r="754" spans="3:52" ht="12.75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</row>
    <row r="755" spans="3:52" ht="12.75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</row>
    <row r="756" spans="3:52" ht="12.75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</row>
    <row r="757" spans="3:52" ht="12.75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</row>
    <row r="758" spans="3:52" ht="12.75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</row>
    <row r="759" spans="3:52" ht="12.75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</row>
    <row r="760" spans="3:52" ht="12.75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</row>
    <row r="761" spans="3:52" ht="12.75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</row>
    <row r="762" spans="3:52" ht="12.75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</row>
    <row r="763" spans="3:52" ht="12.75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</row>
    <row r="764" spans="3:52" ht="12.75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</row>
    <row r="765" spans="3:52" ht="12.75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</row>
    <row r="766" spans="3:52" ht="12.75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</row>
    <row r="767" spans="3:52" ht="12.75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</row>
    <row r="768" spans="3:52" ht="12.75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</row>
    <row r="769" spans="3:52" ht="12.75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</row>
    <row r="770" spans="3:52" ht="12.75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</row>
    <row r="771" spans="3:52" ht="12.75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</row>
    <row r="772" spans="3:52" ht="12.75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</row>
    <row r="773" spans="3:52" ht="12.75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</row>
    <row r="774" spans="3:52" ht="12.75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</row>
    <row r="775" spans="3:52" ht="12.75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</row>
    <row r="776" spans="3:52" ht="12.75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</row>
    <row r="777" spans="3:52" ht="12.75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</row>
    <row r="778" spans="3:52" ht="12.75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</row>
    <row r="779" spans="3:52" ht="12.75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</row>
    <row r="780" spans="3:52" ht="12.75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</row>
    <row r="781" spans="3:52" ht="12.75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</row>
    <row r="782" spans="3:52" ht="12.75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</row>
    <row r="783" spans="3:52" ht="12.75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</row>
    <row r="784" spans="3:52" ht="12.75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</row>
    <row r="785" spans="3:52" ht="12.75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</row>
    <row r="786" spans="3:52" ht="12.75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</row>
    <row r="787" spans="3:52" ht="12.75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</row>
    <row r="788" spans="3:52" ht="12.75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</row>
    <row r="789" spans="3:52" ht="12.75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</row>
    <row r="790" spans="3:52" ht="12.75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</row>
    <row r="791" spans="3:52" ht="12.75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</row>
    <row r="792" spans="3:52" ht="12.75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</row>
    <row r="793" spans="3:52" ht="12.75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</row>
    <row r="794" spans="3:52" ht="12.75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</row>
    <row r="795" spans="3:52" ht="12.75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</row>
    <row r="796" spans="3:52" ht="12.75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</row>
    <row r="797" spans="3:52" ht="12.75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</row>
    <row r="798" spans="3:52" ht="12.75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</row>
    <row r="799" spans="3:52" ht="12.75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</row>
    <row r="800" spans="3:52" ht="12.75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</row>
    <row r="801" spans="3:52" ht="12.75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</row>
    <row r="802" spans="3:52" ht="12.75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</row>
    <row r="803" spans="3:52" ht="12.75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</row>
    <row r="804" spans="3:52" ht="12.75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</row>
    <row r="805" spans="3:52" ht="12.75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</row>
    <row r="806" spans="3:52" ht="12.75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</row>
    <row r="807" spans="3:52" ht="12.75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</row>
    <row r="808" spans="3:52" ht="12.75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</row>
    <row r="809" spans="3:52" ht="12.75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</row>
    <row r="810" spans="3:52" ht="12.75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</row>
    <row r="811" spans="3:52" ht="12.75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</row>
    <row r="812" spans="3:52" ht="12.75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</row>
    <row r="813" spans="3:52" ht="12.75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</row>
    <row r="814" spans="3:52" ht="12.75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</row>
    <row r="815" spans="3:52" ht="12.75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</row>
    <row r="816" spans="3:52" ht="12.75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</row>
    <row r="817" spans="3:52" ht="12.75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</row>
    <row r="818" spans="3:52" ht="12.75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</row>
    <row r="819" spans="3:52" ht="12.75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</row>
    <row r="820" spans="3:52" ht="12.75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</row>
    <row r="821" spans="3:52" ht="12.75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</row>
    <row r="822" spans="3:52" ht="12.75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</row>
    <row r="823" spans="3:52" ht="12.75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</row>
    <row r="824" spans="3:52" ht="12.75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</row>
    <row r="825" spans="3:52" ht="12.75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</row>
    <row r="826" spans="3:52" ht="12.75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</row>
    <row r="827" spans="3:52" ht="12.75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</row>
    <row r="828" spans="3:52" ht="12.75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</row>
    <row r="829" spans="3:52" ht="12.75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</row>
    <row r="830" spans="3:52" ht="12.75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</row>
    <row r="831" spans="3:52" ht="12.75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</row>
    <row r="832" spans="3:52" ht="12.75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</row>
    <row r="833" spans="3:52" ht="12.75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</row>
    <row r="834" spans="3:52" ht="12.75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</row>
    <row r="835" spans="3:52" ht="12.75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</row>
    <row r="836" spans="3:52" ht="12.75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</row>
    <row r="837" spans="3:52" ht="12.75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</row>
    <row r="838" spans="3:52" ht="12.75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</row>
    <row r="839" spans="3:52" ht="12.75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</row>
    <row r="840" spans="3:52" ht="12.75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</row>
    <row r="841" spans="3:52" ht="12.75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</row>
    <row r="842" spans="3:52" ht="12.75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</row>
    <row r="843" spans="3:52" ht="12.75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</row>
    <row r="844" spans="3:52" ht="12.75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</row>
    <row r="845" spans="3:52" ht="12.75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</row>
    <row r="846" spans="3:52" ht="12.75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</row>
    <row r="847" spans="3:52" ht="12.75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</row>
    <row r="848" spans="3:52" ht="12.75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</row>
    <row r="849" spans="3:52" ht="12.75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</row>
    <row r="850" spans="3:52" ht="12.75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</row>
    <row r="851" spans="3:52" ht="12.75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</row>
    <row r="852" spans="3:52" ht="12.75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</row>
    <row r="853" spans="3:52" ht="12.75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</row>
    <row r="854" spans="3:52" ht="12.75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</row>
    <row r="855" spans="3:52" ht="12.75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</row>
    <row r="856" spans="3:52" ht="12.75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</row>
    <row r="857" spans="3:52" ht="12.75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</row>
    <row r="858" spans="3:52" ht="12.75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</row>
    <row r="859" spans="3:52" ht="12.75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</row>
    <row r="860" spans="3:52" ht="12.75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</row>
    <row r="861" spans="3:52" ht="12.75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</row>
    <row r="862" spans="3:52" ht="12.75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</row>
    <row r="863" spans="3:52" ht="12.75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</row>
    <row r="864" spans="3:52" ht="12.75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</row>
    <row r="865" spans="3:52" ht="12.75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</row>
    <row r="866" spans="3:52" ht="12.75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</row>
    <row r="867" spans="3:52" ht="12.75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</row>
    <row r="868" spans="3:52" ht="12.75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</row>
    <row r="869" spans="3:52" ht="12.75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</row>
    <row r="870" spans="3:52" ht="12.75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</row>
    <row r="871" spans="3:52" ht="12.75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</row>
    <row r="872" spans="3:52" ht="12.75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</row>
    <row r="873" spans="3:52" ht="12.75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</row>
    <row r="874" spans="3:52" ht="12.75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</row>
    <row r="875" spans="3:52" ht="12.75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</row>
    <row r="876" spans="3:52" ht="12.75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</row>
    <row r="877" spans="3:52" ht="12.75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</row>
    <row r="878" spans="3:52" ht="12.75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</row>
    <row r="879" spans="3:52" ht="12.75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</row>
    <row r="880" spans="3:52" ht="12.75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</row>
    <row r="881" spans="3:52" ht="12.75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</row>
    <row r="882" spans="3:52" ht="12.75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</row>
    <row r="883" spans="3:52" ht="12.75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</row>
    <row r="884" spans="3:52" ht="12.75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</row>
    <row r="885" spans="3:52" ht="12.75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</row>
    <row r="886" spans="3:52" ht="12.75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</row>
    <row r="887" spans="3:52" ht="12.75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</row>
    <row r="888" spans="3:52" ht="12.75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</row>
    <row r="889" spans="3:52" ht="12.75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</row>
    <row r="890" spans="3:52" ht="12.75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</row>
    <row r="891" spans="3:52" ht="12.75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</row>
    <row r="892" spans="3:52" ht="12.75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</row>
    <row r="893" spans="3:52" ht="12.75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</row>
    <row r="894" spans="3:52" ht="12.75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</row>
    <row r="895" spans="3:52" ht="12.75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</row>
    <row r="896" spans="3:52" ht="12.75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</row>
    <row r="897" spans="3:52" ht="12.75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</row>
    <row r="898" spans="3:52" ht="12.75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</row>
    <row r="899" spans="3:52" ht="12.75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</row>
    <row r="900" spans="3:52" ht="12.75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</row>
    <row r="901" spans="3:52" ht="12.75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</row>
    <row r="902" spans="3:52" ht="12.75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</row>
    <row r="903" spans="3:52" ht="12.75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</row>
    <row r="904" spans="3:52" ht="12.75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</row>
    <row r="905" spans="3:52" ht="12.75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</row>
    <row r="906" spans="3:52" ht="12.75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</row>
    <row r="907" spans="3:52" ht="12.75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</row>
    <row r="908" spans="3:52" ht="12.75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</row>
    <row r="909" spans="3:52" ht="12.75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</row>
    <row r="910" spans="3:52" ht="12.75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</row>
    <row r="911" spans="3:52" ht="12.75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</row>
    <row r="912" spans="3:52" ht="12.75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</row>
    <row r="913" spans="3:52" ht="12.75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</row>
    <row r="914" spans="3:52" ht="12.75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</row>
    <row r="915" spans="3:52" ht="12.75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</row>
    <row r="916" spans="3:52" ht="12.75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</row>
    <row r="917" spans="3:52" ht="12.75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</row>
    <row r="918" spans="3:52" ht="12.75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</row>
    <row r="919" spans="3:52" ht="12.75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</row>
    <row r="920" spans="3:52" ht="12.75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</row>
    <row r="921" spans="3:52" ht="12.75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</row>
    <row r="922" spans="3:52" ht="12.75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</row>
    <row r="923" spans="3:52" ht="12.75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</row>
    <row r="924" spans="3:52" ht="12.75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</row>
    <row r="925" spans="3:52" ht="12.75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</row>
    <row r="926" spans="3:52" ht="12.75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</row>
    <row r="927" spans="3:52" ht="12.75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</row>
    <row r="928" spans="3:52" ht="12.75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</row>
    <row r="929" spans="3:52" ht="12.75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</row>
    <row r="930" spans="3:52" ht="12.75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</row>
    <row r="931" spans="3:52" ht="12.75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</row>
    <row r="932" spans="3:52" ht="12.75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</row>
    <row r="933" spans="3:52" ht="12.75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</row>
    <row r="934" spans="3:52" ht="12.75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</row>
    <row r="935" spans="3:52" ht="12.75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</row>
    <row r="936" spans="3:52" ht="12.75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</row>
    <row r="937" spans="3:52" ht="12.75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</row>
    <row r="938" spans="3:52" ht="12.75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</row>
    <row r="939" spans="3:52" ht="12.75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</row>
    <row r="940" spans="3:52" ht="12.75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</row>
    <row r="941" spans="3:52" ht="12.75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</row>
    <row r="942" spans="3:52" ht="12.75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</row>
    <row r="943" spans="3:52" ht="12.75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</row>
    <row r="944" spans="3:52" ht="12.75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</row>
    <row r="945" spans="3:52" ht="12.75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</row>
    <row r="946" spans="3:52" ht="12.75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</row>
    <row r="947" spans="3:52" ht="12.75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</row>
    <row r="948" spans="3:52" ht="12.75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</row>
    <row r="949" spans="3:52" ht="12.75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</row>
    <row r="950" spans="3:52" ht="12.75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</row>
    <row r="951" spans="3:52" ht="12.75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</row>
    <row r="952" spans="3:52" ht="12.75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</row>
    <row r="953" spans="3:52" ht="12.75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</row>
    <row r="954" spans="3:52" ht="12.75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</row>
    <row r="955" spans="3:52" ht="12.75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</row>
    <row r="956" spans="3:52" ht="12.75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</row>
    <row r="957" spans="3:52" ht="12.75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</row>
    <row r="958" spans="3:52" ht="12.75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</row>
    <row r="959" spans="3:52" ht="12.75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</row>
    <row r="960" spans="3:52" ht="12.75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</row>
    <row r="961" spans="3:52" ht="12.75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</row>
    <row r="962" spans="3:52" ht="12.75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</row>
    <row r="963" spans="3:52" ht="12.75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</row>
    <row r="964" spans="3:52" ht="12.75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</row>
    <row r="965" spans="3:52" ht="12.75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</row>
    <row r="966" spans="3:52" ht="12.75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</row>
    <row r="967" spans="3:52" ht="12.75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</row>
    <row r="968" spans="3:52" ht="12.75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</row>
    <row r="969" spans="3:52" ht="12.75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</row>
    <row r="970" spans="3:52" ht="12.75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</row>
    <row r="971" spans="3:52" ht="12.75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</row>
    <row r="972" spans="3:52" ht="12.75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</row>
    <row r="973" spans="3:52" ht="12.75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</row>
    <row r="974" spans="3:52" ht="12.75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</row>
    <row r="975" spans="3:52" ht="12.75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</row>
    <row r="976" spans="3:52" ht="12.75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</row>
    <row r="977" spans="3:52" ht="12.75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</row>
    <row r="978" spans="3:52" ht="12.75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</row>
    <row r="979" spans="3:52" ht="12.75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</row>
    <row r="980" spans="3:52" ht="12.75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</row>
    <row r="981" spans="3:52" ht="12.75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</row>
    <row r="982" spans="3:52" ht="12.75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</row>
    <row r="983" spans="3:52" ht="12.75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</row>
    <row r="984" spans="3:52" ht="12.75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</row>
    <row r="985" spans="3:52" ht="12.75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</row>
    <row r="986" spans="3:52" ht="12.75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</row>
    <row r="987" spans="3:52" ht="12.75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</row>
    <row r="988" spans="3:52" ht="12.75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</row>
    <row r="989" spans="3:52" ht="12.75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</row>
    <row r="990" spans="3:52" ht="12.75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</row>
    <row r="991" spans="3:52" ht="12.75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</row>
    <row r="992" spans="3:52" ht="12.75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</row>
    <row r="993" spans="3:52" ht="12.75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</row>
    <row r="994" spans="3:52" ht="12.75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</row>
    <row r="995" spans="3:52" ht="12.75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</row>
    <row r="996" spans="3:52" ht="12.75"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</row>
    <row r="997" spans="3:52" ht="12.75"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</row>
    <row r="998" spans="3:52" ht="12.75"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</row>
    <row r="999" spans="3:52" ht="12.75"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</row>
    <row r="1000" spans="3:52" ht="12.75"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</row>
    <row r="1001" spans="3:52" ht="12.75"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</row>
    <row r="1002" spans="3:52" ht="12.75"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</row>
    <row r="1003" spans="3:52" ht="12.75"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</row>
    <row r="1004" spans="3:52" ht="12.75"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</row>
    <row r="1005" spans="3:52" ht="12.75"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</row>
    <row r="1006" spans="3:52" ht="12.75"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</row>
    <row r="1007" spans="3:52" ht="12.75"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</row>
    <row r="1008" spans="3:52" ht="12.75"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</row>
    <row r="1009" spans="3:52" ht="12.75"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</row>
    <row r="1010" spans="3:52" ht="12.75"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</row>
    <row r="1011" spans="3:52" ht="12.75"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</row>
    <row r="1012" spans="3:52" ht="12.75"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</row>
    <row r="1013" spans="3:52" ht="12.75"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</row>
    <row r="1014" spans="3:52" ht="12.75"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</row>
    <row r="1015" spans="3:52" ht="12.75"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</row>
    <row r="1016" spans="3:52" ht="12.75"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</row>
    <row r="1017" spans="3:52" ht="12.75"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</row>
    <row r="1018" spans="3:52" ht="12.75"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</row>
    <row r="1019" spans="3:52" ht="12.75"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</row>
    <row r="1020" spans="3:52" ht="12.75"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</row>
    <row r="1021" spans="3:52" ht="12.75"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</row>
    <row r="1022" spans="3:52" ht="12.75"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</row>
    <row r="1023" spans="3:52" ht="12.75"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</row>
    <row r="1024" spans="3:52" ht="12.75"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</row>
    <row r="1025" spans="3:52" ht="12.75"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</row>
    <row r="1026" spans="3:52" ht="12.75"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</row>
    <row r="1027" spans="3:52" ht="12.75"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</row>
    <row r="1028" spans="3:52" ht="12.75"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</row>
    <row r="1029" spans="3:52" ht="12.75"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</row>
    <row r="1030" spans="3:52" ht="12.75"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</row>
    <row r="1031" spans="3:52" ht="12.75"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</row>
    <row r="1032" spans="3:52" ht="12.75"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</row>
    <row r="1033" spans="3:52" ht="12.75"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</row>
    <row r="1034" spans="3:52" ht="12.75"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</row>
    <row r="1035" spans="3:52" ht="12.75"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</row>
    <row r="1036" spans="3:52" ht="12.75"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</row>
    <row r="1037" spans="3:52" ht="12.75"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</row>
    <row r="1038" spans="3:52" ht="12.75"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</row>
    <row r="1039" spans="3:52" ht="12.75"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</row>
    <row r="1040" spans="3:52" ht="12.75"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</row>
    <row r="1041" spans="3:52" ht="12.75"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</row>
    <row r="1042" spans="3:52" ht="12.75"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</row>
    <row r="1043" spans="3:52" ht="12.75"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</row>
    <row r="1044" spans="3:52" ht="12.75"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</row>
    <row r="1045" spans="3:52" ht="12.75"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</row>
    <row r="1046" spans="3:52" ht="12.75"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</row>
    <row r="1047" spans="3:52" ht="12.75"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</row>
    <row r="1048" spans="3:52" ht="12.75"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</row>
    <row r="1049" spans="3:52" ht="12.75"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</row>
    <row r="1050" spans="3:52" ht="12.75"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</row>
    <row r="1051" spans="3:52" ht="12.75"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</row>
    <row r="1052" spans="3:52" ht="12.75"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</row>
    <row r="1053" spans="3:52" ht="12.75"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</row>
    <row r="1054" spans="3:52" ht="12.75"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</row>
    <row r="1055" spans="3:52" ht="12.75"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</row>
    <row r="1056" spans="3:52" ht="12.75"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</row>
    <row r="1057" spans="3:52" ht="12.75"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</row>
    <row r="1058" spans="3:52" ht="12.75"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</row>
    <row r="1059" spans="3:52" ht="12.75"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</row>
    <row r="1060" spans="3:52" ht="12.75"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</row>
    <row r="1061" spans="3:52" ht="12.75"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</row>
    <row r="1062" spans="3:52" ht="12.75"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</row>
    <row r="1063" spans="3:52" ht="12.75"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</row>
    <row r="1064" spans="3:52" ht="12.75"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</row>
    <row r="1065" spans="3:52" ht="12.75"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</row>
    <row r="1066" spans="3:52" ht="12.75"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</row>
    <row r="1067" spans="3:52" ht="12.75"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</row>
    <row r="1068" spans="3:52" ht="12.75"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</row>
    <row r="1069" spans="3:52" ht="12.75"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</row>
    <row r="1070" spans="3:52" ht="12.75"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</row>
    <row r="1071" spans="3:52" ht="12.75"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</row>
    <row r="1072" spans="3:52" ht="12.75"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</row>
    <row r="1073" spans="3:52" ht="12.75"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</row>
    <row r="1074" spans="3:52" ht="12.75"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</row>
    <row r="1075" spans="3:52" ht="12.75"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</row>
    <row r="1076" spans="3:52" ht="12.75"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</row>
    <row r="1077" spans="3:52" ht="12.75"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</row>
    <row r="1078" spans="3:52" ht="12.75"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</row>
    <row r="1079" spans="3:52" ht="12.75"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</row>
    <row r="1080" spans="3:52" ht="12.75"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</row>
    <row r="1081" spans="3:52" ht="12.75"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</row>
    <row r="1082" spans="3:52" ht="12.75"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</row>
    <row r="1083" spans="3:52" ht="12.75"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</row>
    <row r="1084" spans="3:52" ht="12.75"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</row>
    <row r="1085" spans="3:52" ht="12.75"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</row>
    <row r="1086" spans="3:52" ht="12.75"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</row>
    <row r="1087" spans="3:52" ht="12.75"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</row>
    <row r="1088" spans="3:52" ht="12.75"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</row>
    <row r="1089" spans="3:52" ht="12.75"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</row>
    <row r="1090" spans="3:52" ht="12.75"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</row>
    <row r="1091" spans="3:52" ht="12.75"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</row>
    <row r="1092" spans="3:52" ht="12.75"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</row>
    <row r="1093" spans="3:52" ht="12.75"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</row>
    <row r="1094" spans="3:52" ht="12.75"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</row>
    <row r="1095" spans="3:52" ht="12.75"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</row>
    <row r="1096" spans="3:52" ht="12.75"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</row>
    <row r="1097" spans="3:52" ht="12.75"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</row>
    <row r="1098" spans="3:52" ht="12.75"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</row>
    <row r="1099" spans="3:52" ht="12.75"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</row>
    <row r="1100" spans="3:52" ht="12.75"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</row>
    <row r="1101" spans="3:52" ht="12.75"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</row>
    <row r="1102" spans="3:52" ht="12.75"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</row>
    <row r="1103" spans="3:52" ht="12.75"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</row>
    <row r="1104" spans="3:52" ht="12.75"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</row>
    <row r="1105" spans="3:52" ht="12.75"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</row>
    <row r="1106" spans="3:52" ht="12.75"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</row>
    <row r="1107" spans="3:52" ht="12.75"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</row>
    <row r="1108" spans="3:52" ht="12.75"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</row>
    <row r="1109" spans="3:52" ht="12.75"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</row>
    <row r="1110" spans="3:52" ht="12.75"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</row>
    <row r="1111" spans="3:52" ht="12.75"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</row>
    <row r="1112" spans="3:52" ht="12.75"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</row>
    <row r="1113" spans="3:52" ht="12.75"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</row>
    <row r="1114" spans="3:52" ht="12.75"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</row>
    <row r="1115" spans="3:52" ht="12.75"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</row>
    <row r="1116" spans="3:52" ht="12.75"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</row>
    <row r="1117" spans="3:52" ht="12.75"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</row>
    <row r="1118" spans="3:52" ht="12.75"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</row>
    <row r="1119" spans="3:52" ht="12.75"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</row>
    <row r="1120" spans="3:52" ht="12.75"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</row>
    <row r="1121" spans="3:52" ht="12.75"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</row>
    <row r="1122" spans="3:52" ht="12.75"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</row>
    <row r="1123" spans="3:52" ht="12.75"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</row>
    <row r="1124" spans="3:52" ht="12.75"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</row>
    <row r="1125" spans="3:52" ht="12.75"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</row>
    <row r="1126" spans="3:52" ht="12.75"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</row>
    <row r="1127" spans="3:52" ht="12.75"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</row>
    <row r="1128" spans="3:52" ht="12.75"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</row>
    <row r="1129" spans="3:52" ht="12.75"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</row>
    <row r="1130" spans="3:52" ht="12.75"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</row>
    <row r="1131" spans="3:52" ht="12.75"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</row>
    <row r="1132" spans="3:52" ht="12.75"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</row>
    <row r="1133" spans="3:52" ht="12.75"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</row>
    <row r="1134" spans="3:52" ht="12.75"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</row>
    <row r="1135" spans="3:52" ht="12.75"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</row>
    <row r="1136" spans="3:52" ht="12.75"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</row>
    <row r="1137" spans="3:52" ht="12.75"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</row>
    <row r="1138" spans="3:52" ht="12.75"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</row>
    <row r="1139" spans="3:52" ht="12.75"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</row>
    <row r="1140" spans="3:52" ht="12.75"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</row>
    <row r="1141" spans="3:52" ht="12.75"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</row>
    <row r="1142" spans="3:52" ht="12.75"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</row>
    <row r="1143" spans="3:52" ht="12.75"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</row>
    <row r="1144" spans="3:52" ht="12.75"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</row>
    <row r="1145" spans="3:52" ht="12.75"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</row>
    <row r="1146" spans="3:52" ht="12.75"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</row>
    <row r="1147" spans="3:52" ht="12.75"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</row>
    <row r="1148" spans="3:52" ht="12.75"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</row>
    <row r="1149" spans="3:52" ht="12.75"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</row>
    <row r="1150" spans="3:52" ht="12.75"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</row>
    <row r="1151" spans="3:52" ht="12.75"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</row>
    <row r="1152" spans="3:52" ht="12.75"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</row>
    <row r="1153" spans="3:52" ht="12.75"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</row>
    <row r="1154" spans="3:52" ht="12.75"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</row>
    <row r="1155" spans="3:52" ht="12.75"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</row>
    <row r="1156" spans="3:52" ht="12.75"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</row>
    <row r="1157" spans="3:52" ht="12.75"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</row>
    <row r="1158" spans="3:52" ht="12.75"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</row>
    <row r="1159" spans="3:52" ht="12.75"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</row>
    <row r="1160" spans="3:52" ht="12.75"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</row>
    <row r="1161" spans="3:52" ht="12.75"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</row>
    <row r="1162" spans="3:52" ht="12.75"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</row>
    <row r="1163" spans="3:52" ht="12.75"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</row>
    <row r="1164" spans="3:52" ht="12.75"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</row>
    <row r="1165" spans="3:52" ht="12.75"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</row>
    <row r="1166" spans="3:52" ht="12.75"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</row>
    <row r="1167" spans="3:52" ht="12.75"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</row>
    <row r="1168" spans="3:52" ht="12.75"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</row>
    <row r="1169" spans="3:52" ht="12.75"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</row>
    <row r="1170" spans="3:52" ht="12.75"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</row>
    <row r="1171" spans="3:52" ht="12.75"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</row>
    <row r="1172" spans="3:52" ht="12.75"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</row>
    <row r="1173" spans="3:52" ht="12.75"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</row>
    <row r="1174" spans="3:52" ht="12.75"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</row>
    <row r="1175" spans="3:52" ht="12.75"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</row>
    <row r="1176" spans="3:52" ht="12.75"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</row>
    <row r="1177" spans="3:52" ht="12.75"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</row>
    <row r="1178" spans="3:52" ht="12.75"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</row>
    <row r="1179" spans="3:52" ht="12.75"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</row>
    <row r="1180" spans="3:52" ht="12.75"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</row>
    <row r="1181" spans="3:52" ht="12.75"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</row>
    <row r="1182" spans="3:52" ht="12.75"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</row>
    <row r="1183" spans="3:52" ht="12.75"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</row>
    <row r="1184" spans="3:52" ht="12.75"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</row>
    <row r="1185" spans="3:52" ht="12.75"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</row>
    <row r="1186" spans="3:52" ht="12.75"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</row>
    <row r="1187" spans="3:52" ht="12.75"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</row>
    <row r="1188" spans="3:52" ht="12.75"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</row>
    <row r="1189" spans="3:52" ht="12.75"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</row>
    <row r="1190" spans="3:52" ht="12.75"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</row>
    <row r="1191" spans="3:52" ht="12.75"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</row>
    <row r="1192" spans="3:52" ht="12.75"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</row>
    <row r="1193" spans="3:52" ht="12.75"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</row>
    <row r="1194" spans="3:52" ht="12.75"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</row>
    <row r="1195" spans="3:52" ht="12.75"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</row>
    <row r="1196" spans="3:52" ht="12.75"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</row>
    <row r="1197" spans="3:52" ht="12.75"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</row>
    <row r="1198" spans="3:52" ht="12.75"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</row>
    <row r="1199" spans="3:52" ht="12.75"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</row>
    <row r="1200" spans="3:52" ht="12.75"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</row>
    <row r="1201" spans="3:52" ht="12.75"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</row>
    <row r="1202" spans="3:52" ht="12.75"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</row>
    <row r="1203" spans="3:52" ht="12.75"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</row>
    <row r="1204" spans="3:52" ht="12.75"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</row>
    <row r="1205" spans="3:52" ht="12.75"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</row>
    <row r="1206" spans="3:52" ht="12.75"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</row>
    <row r="1207" spans="3:52" ht="12.75"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</row>
    <row r="1208" spans="3:52" ht="12.75"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</row>
    <row r="1209" spans="3:52" ht="12.75"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</row>
    <row r="1210" spans="3:52" ht="12.75"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</row>
    <row r="1211" spans="3:52" ht="12.75"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</row>
    <row r="1212" spans="3:52" ht="12.75"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</row>
    <row r="1213" spans="3:52" ht="12.75"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</row>
    <row r="1214" spans="3:52" ht="12.75"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</row>
    <row r="1215" spans="3:52" ht="12.75"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</row>
    <row r="1216" spans="3:52" ht="12.75"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</row>
    <row r="1217" spans="3:52" ht="12.75"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</row>
    <row r="1218" spans="3:52" ht="12.75"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</row>
    <row r="1219" spans="3:52" ht="12.75"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</row>
    <row r="1220" spans="3:52" ht="12.75"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</row>
    <row r="1221" spans="3:52" ht="12.75"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</row>
    <row r="1222" spans="3:52" ht="12.75"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</row>
    <row r="1223" spans="3:52" ht="12.75"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</row>
    <row r="1224" spans="3:52" ht="12.75"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</row>
    <row r="1225" spans="3:52" ht="12.75"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</row>
    <row r="1226" spans="3:52" ht="12.75"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</row>
    <row r="1227" spans="3:52" ht="12.75"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</row>
    <row r="1228" spans="3:52" ht="12.75"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</row>
    <row r="1229" spans="3:52" ht="12.75"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</row>
    <row r="1230" spans="3:52" ht="12.75"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</row>
    <row r="1231" spans="3:52" ht="12.75"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</row>
    <row r="1232" spans="3:52" ht="12.75"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</row>
    <row r="1233" spans="3:52" ht="12.75"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</row>
    <row r="1234" spans="3:52" ht="12.75"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</row>
    <row r="1235" spans="3:52" ht="12.75"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</row>
    <row r="1236" spans="3:52" ht="12.75"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</row>
    <row r="1237" spans="3:52" ht="12.75"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</row>
    <row r="1238" spans="3:52" ht="12.75"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</row>
    <row r="1239" spans="3:52" ht="12.75"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</row>
    <row r="1240" spans="3:52" ht="12.75"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</row>
    <row r="1241" spans="3:52" ht="12.75"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</row>
    <row r="1242" spans="3:52" ht="12.75"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</row>
    <row r="1243" spans="3:52" ht="12.75"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</row>
    <row r="1244" spans="3:52" ht="12.75"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</row>
    <row r="1245" spans="3:52" ht="12.75"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</row>
    <row r="1246" spans="3:52" ht="12.75"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</row>
    <row r="1247" spans="3:52" ht="12.75"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</row>
    <row r="1248" spans="3:52" ht="12.75"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</row>
    <row r="1249" spans="3:52" ht="12.75"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</row>
    <row r="1250" spans="3:52" ht="12.75"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</row>
    <row r="1251" spans="3:52" ht="12.75"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</row>
    <row r="1252" spans="3:52" ht="12.75"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</row>
    <row r="1253" spans="3:52" ht="12.75"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</row>
    <row r="1254" spans="3:52" ht="12.75"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</row>
    <row r="1255" spans="3:52" ht="12.75"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</row>
    <row r="1256" spans="3:52" ht="12.75"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</row>
    <row r="1257" spans="3:52" ht="12.75"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</row>
    <row r="1258" spans="3:52" ht="12.75"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</row>
    <row r="1259" spans="3:52" ht="12.75"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</row>
    <row r="1260" spans="3:52" ht="12.75"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</row>
    <row r="1261" spans="3:52" ht="12.75"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</row>
    <row r="1262" spans="3:52" ht="12.75"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</row>
    <row r="1263" spans="3:52" ht="12.75"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</row>
    <row r="1264" spans="3:52" ht="12.75"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</row>
    <row r="1265" spans="3:52" ht="12.75"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</row>
    <row r="1266" spans="3:52" ht="12.75"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</row>
    <row r="1267" spans="3:52" ht="12.75"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</row>
    <row r="1268" spans="3:52" ht="12.75"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</row>
    <row r="1269" spans="3:52" ht="12.75"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</row>
    <row r="1270" spans="3:52" ht="12.75"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</row>
    <row r="1271" spans="3:52" ht="12.75"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</row>
    <row r="1272" spans="3:52" ht="12.75"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</row>
    <row r="1273" spans="3:52" ht="12.75"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</row>
    <row r="1274" spans="3:52" ht="12.75"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</row>
    <row r="1275" spans="3:52" ht="12.75"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</row>
    <row r="1276" spans="3:52" ht="12.75"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</row>
    <row r="1277" spans="3:52" ht="12.75"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</row>
    <row r="1278" spans="3:52" ht="12.75"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</row>
    <row r="1279" spans="3:52" ht="12.75"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</row>
    <row r="1280" spans="3:52" ht="12.75"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</row>
    <row r="1281" spans="3:52" ht="12.75"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</row>
    <row r="1282" spans="3:52" ht="12.75"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</row>
    <row r="1283" spans="3:52" ht="12.75"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</row>
    <row r="1284" spans="3:52" ht="12.75"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</row>
    <row r="1285" spans="3:52" ht="12.75"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</row>
    <row r="1286" spans="3:52" ht="12.75"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</row>
    <row r="1287" spans="3:52" ht="12.75"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</row>
    <row r="1288" spans="3:52" ht="12.75"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</row>
    <row r="1289" spans="3:52" ht="12.75"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</row>
    <row r="1290" spans="3:52" ht="12.75"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</row>
    <row r="1291" spans="3:52" ht="12.75"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</row>
    <row r="1292" spans="3:52" ht="12.75"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</row>
    <row r="1293" spans="3:52" ht="12.75"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</row>
    <row r="1294" spans="3:52" ht="12.75"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</row>
    <row r="1295" spans="3:52" ht="12.75"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</row>
    <row r="1296" spans="3:52" ht="12.75"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</row>
    <row r="1297" spans="3:52" ht="12.75"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</row>
    <row r="1298" spans="3:52" ht="12.75"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</row>
    <row r="1299" spans="3:52" ht="12.75"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</row>
    <row r="1300" spans="3:52" ht="12.75"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</row>
    <row r="1301" spans="3:52" ht="12.75"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</row>
    <row r="1302" spans="3:52" ht="12.75"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</row>
    <row r="1303" spans="3:52" ht="12.75"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</row>
    <row r="1304" spans="3:52" ht="12.75"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</row>
    <row r="1305" spans="3:52" ht="12.75"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</row>
    <row r="1306" spans="3:52" ht="12.75"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</row>
    <row r="1307" spans="3:52" ht="12.75"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</row>
    <row r="1308" spans="3:52" ht="12.75"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</row>
    <row r="1309" spans="3:52" ht="12.75"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</row>
    <row r="1310" spans="3:52" ht="12.75"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</row>
    <row r="1311" spans="3:52" ht="12.75"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</row>
    <row r="1312" spans="3:52" ht="12.75"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</row>
    <row r="1313" spans="3:52" ht="12.75"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</row>
    <row r="1314" spans="3:52" ht="12.75"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</row>
    <row r="1315" spans="3:52" ht="12.75"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</row>
    <row r="1316" spans="3:52" ht="12.75"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</row>
    <row r="1317" spans="3:52" ht="12.75"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</row>
    <row r="1318" spans="3:52" ht="12.75"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</row>
    <row r="1319" spans="3:52" ht="12.75"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</row>
    <row r="1320" spans="3:52" ht="12.75"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</row>
    <row r="1321" spans="3:52" ht="12.75"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</row>
    <row r="1322" spans="3:52" ht="12.75"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</row>
    <row r="1323" spans="3:52" ht="12.75"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</row>
    <row r="1324" spans="3:52" ht="12.75"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</row>
    <row r="1325" spans="3:52" ht="12.75"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</row>
    <row r="1326" spans="3:52" ht="12.75"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</row>
    <row r="1327" spans="3:52" ht="12.75"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</row>
    <row r="1328" spans="3:52" ht="12.75"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</row>
    <row r="1329" spans="3:52" ht="12.75"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</row>
    <row r="1330" spans="3:52" ht="12.75"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</row>
    <row r="1331" spans="3:52" ht="12.75"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</row>
    <row r="1332" spans="3:52" ht="12.75"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</row>
    <row r="1333" spans="3:52" ht="12.75"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</row>
    <row r="1334" spans="3:52" ht="12.75"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</row>
    <row r="1335" spans="3:52" ht="12.75"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</row>
    <row r="1336" spans="3:52" ht="12.75"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</row>
    <row r="1337" spans="3:52" ht="12.75"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</row>
    <row r="1338" spans="3:52" ht="12.75"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</row>
    <row r="1339" spans="3:52" ht="12.75"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</row>
    <row r="1340" spans="3:52" ht="12.75"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</row>
    <row r="1341" spans="3:52" ht="12.75"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</row>
    <row r="1342" spans="3:52" ht="12.75"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</row>
    <row r="1343" spans="3:52" ht="12.75"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</row>
    <row r="1344" spans="3:52" ht="12.75"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</row>
    <row r="1345" spans="3:52" ht="12.75"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</row>
    <row r="1346" spans="3:52" ht="12.75"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</row>
    <row r="1347" spans="3:52" ht="12.75"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</row>
    <row r="1348" spans="3:52" ht="12.75"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</row>
    <row r="1349" spans="3:52" ht="12.75"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</row>
    <row r="1350" spans="3:52" ht="12.75"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</row>
    <row r="1351" spans="3:52" ht="12.75"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</row>
    <row r="1352" spans="3:52" ht="12.75"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</row>
    <row r="1353" spans="3:52" ht="12.75"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</row>
    <row r="1354" spans="3:52" ht="12.75"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</row>
    <row r="1355" spans="3:52" ht="12.75"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</row>
    <row r="1356" spans="3:52" ht="12.75"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</row>
    <row r="1357" spans="3:52" ht="12.75"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</row>
    <row r="1358" spans="3:52" ht="12.75"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</row>
    <row r="1359" spans="3:52" ht="12.75"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</row>
    <row r="1360" spans="3:52" ht="12.75"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</row>
    <row r="1361" spans="3:52" ht="12.75"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</row>
    <row r="1362" spans="3:52" ht="12.75"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</row>
    <row r="1363" spans="3:52" ht="12.75"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</row>
    <row r="1364" spans="3:52" ht="12.75"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</row>
    <row r="1365" spans="3:52" ht="12.75"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</row>
    <row r="1366" spans="3:52" ht="12.75"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</row>
    <row r="1367" spans="3:52" ht="12.75"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</row>
    <row r="1368" spans="3:52" ht="12.75"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</row>
    <row r="1369" spans="3:52" ht="12.75"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</row>
    <row r="1370" spans="3:52" ht="12.75"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</row>
    <row r="1371" spans="3:52" ht="12.75"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</row>
    <row r="1372" spans="3:52" ht="12.75"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</row>
    <row r="1373" spans="3:52" ht="12.75"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</row>
    <row r="1374" spans="3:52" ht="12.75"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</row>
    <row r="1375" spans="3:52" ht="12.75"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</row>
    <row r="1376" spans="3:52" ht="12.75"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</row>
    <row r="1377" spans="3:52" ht="12.75"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</row>
    <row r="1378" spans="3:52" ht="12.75"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</row>
    <row r="1379" spans="3:52" ht="12.75"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</row>
    <row r="1380" spans="3:52" ht="12.75"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</row>
    <row r="1381" spans="3:52" ht="12.75"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</row>
    <row r="1382" spans="3:52" ht="12.75"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</row>
    <row r="1383" spans="3:52" ht="12.75"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</row>
    <row r="1384" spans="3:52" ht="12.75"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</row>
    <row r="1385" spans="3:52" ht="12.75"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</row>
    <row r="1386" spans="3:52" ht="12.75"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</row>
    <row r="1387" spans="3:52" ht="12.75"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</row>
    <row r="1388" spans="3:52" ht="12.75"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</row>
    <row r="1389" spans="3:52" ht="12.75"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</row>
    <row r="1390" spans="3:52" ht="12.75"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</row>
    <row r="1391" spans="3:52" ht="12.75"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</row>
    <row r="1392" spans="3:52" ht="12.75"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</row>
    <row r="1393" spans="3:52" ht="12.75"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  <c r="AR1393" s="1"/>
      <c r="AS1393" s="1"/>
      <c r="AT1393" s="1"/>
      <c r="AU1393" s="1"/>
      <c r="AV1393" s="1"/>
      <c r="AW1393" s="1"/>
      <c r="AX1393" s="1"/>
      <c r="AY1393" s="1"/>
      <c r="AZ1393" s="1"/>
    </row>
    <row r="1394" spans="3:52" ht="12.75"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  <c r="AR1394" s="1"/>
      <c r="AS1394" s="1"/>
      <c r="AT1394" s="1"/>
      <c r="AU1394" s="1"/>
      <c r="AV1394" s="1"/>
      <c r="AW1394" s="1"/>
      <c r="AX1394" s="1"/>
      <c r="AY1394" s="1"/>
      <c r="AZ1394" s="1"/>
    </row>
    <row r="1395" spans="3:52" ht="12.75"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  <c r="AR1395" s="1"/>
      <c r="AS1395" s="1"/>
      <c r="AT1395" s="1"/>
      <c r="AU1395" s="1"/>
      <c r="AV1395" s="1"/>
      <c r="AW1395" s="1"/>
      <c r="AX1395" s="1"/>
      <c r="AY1395" s="1"/>
      <c r="AZ1395" s="1"/>
    </row>
    <row r="1396" spans="3:52" ht="12.75"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  <c r="AR1396" s="1"/>
      <c r="AS1396" s="1"/>
      <c r="AT1396" s="1"/>
      <c r="AU1396" s="1"/>
      <c r="AV1396" s="1"/>
      <c r="AW1396" s="1"/>
      <c r="AX1396" s="1"/>
      <c r="AY1396" s="1"/>
      <c r="AZ1396" s="1"/>
    </row>
    <row r="1397" spans="3:52" ht="12.75"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  <c r="AR1397" s="1"/>
      <c r="AS1397" s="1"/>
      <c r="AT1397" s="1"/>
      <c r="AU1397" s="1"/>
      <c r="AV1397" s="1"/>
      <c r="AW1397" s="1"/>
      <c r="AX1397" s="1"/>
      <c r="AY1397" s="1"/>
      <c r="AZ1397" s="1"/>
    </row>
    <row r="1398" spans="3:52" ht="12.75"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  <c r="AR1398" s="1"/>
      <c r="AS1398" s="1"/>
      <c r="AT1398" s="1"/>
      <c r="AU1398" s="1"/>
      <c r="AV1398" s="1"/>
      <c r="AW1398" s="1"/>
      <c r="AX1398" s="1"/>
      <c r="AY1398" s="1"/>
      <c r="AZ1398" s="1"/>
    </row>
    <row r="1399" spans="3:52" ht="12.75"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  <c r="AR1399" s="1"/>
      <c r="AS1399" s="1"/>
      <c r="AT1399" s="1"/>
      <c r="AU1399" s="1"/>
      <c r="AV1399" s="1"/>
      <c r="AW1399" s="1"/>
      <c r="AX1399" s="1"/>
      <c r="AY1399" s="1"/>
      <c r="AZ1399" s="1"/>
    </row>
    <row r="1400" spans="3:52" ht="12.75"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  <c r="AR1400" s="1"/>
      <c r="AS1400" s="1"/>
      <c r="AT1400" s="1"/>
      <c r="AU1400" s="1"/>
      <c r="AV1400" s="1"/>
      <c r="AW1400" s="1"/>
      <c r="AX1400" s="1"/>
      <c r="AY1400" s="1"/>
      <c r="AZ1400" s="1"/>
    </row>
    <row r="1401" spans="3:52" ht="12.75"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  <c r="AR1401" s="1"/>
      <c r="AS1401" s="1"/>
      <c r="AT1401" s="1"/>
      <c r="AU1401" s="1"/>
      <c r="AV1401" s="1"/>
      <c r="AW1401" s="1"/>
      <c r="AX1401" s="1"/>
      <c r="AY1401" s="1"/>
      <c r="AZ1401" s="1"/>
    </row>
    <row r="1402" spans="3:52" ht="12.75"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  <c r="AR1402" s="1"/>
      <c r="AS1402" s="1"/>
      <c r="AT1402" s="1"/>
      <c r="AU1402" s="1"/>
      <c r="AV1402" s="1"/>
      <c r="AW1402" s="1"/>
      <c r="AX1402" s="1"/>
      <c r="AY1402" s="1"/>
      <c r="AZ1402" s="1"/>
    </row>
    <row r="1403" spans="3:52" ht="12.75"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  <c r="AR1403" s="1"/>
      <c r="AS1403" s="1"/>
      <c r="AT1403" s="1"/>
      <c r="AU1403" s="1"/>
      <c r="AV1403" s="1"/>
      <c r="AW1403" s="1"/>
      <c r="AX1403" s="1"/>
      <c r="AY1403" s="1"/>
      <c r="AZ1403" s="1"/>
    </row>
    <row r="1404" spans="3:52" ht="12.75"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  <c r="AR1404" s="1"/>
      <c r="AS1404" s="1"/>
      <c r="AT1404" s="1"/>
      <c r="AU1404" s="1"/>
      <c r="AV1404" s="1"/>
      <c r="AW1404" s="1"/>
      <c r="AX1404" s="1"/>
      <c r="AY1404" s="1"/>
      <c r="AZ1404" s="1"/>
    </row>
    <row r="1405" spans="3:52" ht="12.75"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  <c r="AR1405" s="1"/>
      <c r="AS1405" s="1"/>
      <c r="AT1405" s="1"/>
      <c r="AU1405" s="1"/>
      <c r="AV1405" s="1"/>
      <c r="AW1405" s="1"/>
      <c r="AX1405" s="1"/>
      <c r="AY1405" s="1"/>
      <c r="AZ1405" s="1"/>
    </row>
    <row r="1406" spans="3:52" ht="12.75"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  <c r="AR1406" s="1"/>
      <c r="AS1406" s="1"/>
      <c r="AT1406" s="1"/>
      <c r="AU1406" s="1"/>
      <c r="AV1406" s="1"/>
      <c r="AW1406" s="1"/>
      <c r="AX1406" s="1"/>
      <c r="AY1406" s="1"/>
      <c r="AZ1406" s="1"/>
    </row>
    <row r="1407" spans="3:52" ht="12.75"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  <c r="AR1407" s="1"/>
      <c r="AS1407" s="1"/>
      <c r="AT1407" s="1"/>
      <c r="AU1407" s="1"/>
      <c r="AV1407" s="1"/>
      <c r="AW1407" s="1"/>
      <c r="AX1407" s="1"/>
      <c r="AY1407" s="1"/>
      <c r="AZ1407" s="1"/>
    </row>
    <row r="1408" spans="3:52" ht="12.75"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  <c r="AR1408" s="1"/>
      <c r="AS1408" s="1"/>
      <c r="AT1408" s="1"/>
      <c r="AU1408" s="1"/>
      <c r="AV1408" s="1"/>
      <c r="AW1408" s="1"/>
      <c r="AX1408" s="1"/>
      <c r="AY1408" s="1"/>
      <c r="AZ1408" s="1"/>
    </row>
    <row r="1409" spans="3:52" ht="12.75"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  <c r="AR1409" s="1"/>
      <c r="AS1409" s="1"/>
      <c r="AT1409" s="1"/>
      <c r="AU1409" s="1"/>
      <c r="AV1409" s="1"/>
      <c r="AW1409" s="1"/>
      <c r="AX1409" s="1"/>
      <c r="AY1409" s="1"/>
      <c r="AZ1409" s="1"/>
    </row>
    <row r="1410" spans="3:52" ht="12.75"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  <c r="AR1410" s="1"/>
      <c r="AS1410" s="1"/>
      <c r="AT1410" s="1"/>
      <c r="AU1410" s="1"/>
      <c r="AV1410" s="1"/>
      <c r="AW1410" s="1"/>
      <c r="AX1410" s="1"/>
      <c r="AY1410" s="1"/>
      <c r="AZ1410" s="1"/>
    </row>
    <row r="1411" spans="3:52" ht="12.75"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  <c r="AR1411" s="1"/>
      <c r="AS1411" s="1"/>
      <c r="AT1411" s="1"/>
      <c r="AU1411" s="1"/>
      <c r="AV1411" s="1"/>
      <c r="AW1411" s="1"/>
      <c r="AX1411" s="1"/>
      <c r="AY1411" s="1"/>
      <c r="AZ1411" s="1"/>
    </row>
    <row r="1412" spans="3:52" ht="12.75"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  <c r="AR1412" s="1"/>
      <c r="AS1412" s="1"/>
      <c r="AT1412" s="1"/>
      <c r="AU1412" s="1"/>
      <c r="AV1412" s="1"/>
      <c r="AW1412" s="1"/>
      <c r="AX1412" s="1"/>
      <c r="AY1412" s="1"/>
      <c r="AZ1412" s="1"/>
    </row>
    <row r="1413" spans="3:52" ht="12.75"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  <c r="AR1413" s="1"/>
      <c r="AS1413" s="1"/>
      <c r="AT1413" s="1"/>
      <c r="AU1413" s="1"/>
      <c r="AV1413" s="1"/>
      <c r="AW1413" s="1"/>
      <c r="AX1413" s="1"/>
      <c r="AY1413" s="1"/>
      <c r="AZ1413" s="1"/>
    </row>
    <row r="1414" spans="3:52" ht="12.75"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  <c r="AR1414" s="1"/>
      <c r="AS1414" s="1"/>
      <c r="AT1414" s="1"/>
      <c r="AU1414" s="1"/>
      <c r="AV1414" s="1"/>
      <c r="AW1414" s="1"/>
      <c r="AX1414" s="1"/>
      <c r="AY1414" s="1"/>
      <c r="AZ1414" s="1"/>
    </row>
  </sheetData>
  <mergeCells count="15">
    <mergeCell ref="D3:E4"/>
    <mergeCell ref="D5:E5"/>
    <mergeCell ref="F5:G5"/>
    <mergeCell ref="H5:I5"/>
    <mergeCell ref="F3:G4"/>
    <mergeCell ref="H3:I4"/>
    <mergeCell ref="L5:M5"/>
    <mergeCell ref="N5:O5"/>
    <mergeCell ref="P5:Q5"/>
    <mergeCell ref="J5:K5"/>
    <mergeCell ref="N3:O4"/>
    <mergeCell ref="P3:Q4"/>
    <mergeCell ref="L3:M4"/>
    <mergeCell ref="J3:K3"/>
    <mergeCell ref="J4:K4"/>
  </mergeCells>
  <printOptions horizontalCentered="1" verticalCentered="1"/>
  <pageMargins left="0.75" right="0.5" top="0.75" bottom="0.5" header="0.5" footer="0.5"/>
  <pageSetup horizontalDpi="300" verticalDpi="300" orientation="landscape" scale="80" r:id="rId1"/>
  <rowBreaks count="2" manualBreakCount="2">
    <brk id="44" max="255" man="1"/>
    <brk id="88" min="1" max="16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Nations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 User</dc:creator>
  <cp:keywords/>
  <dc:description/>
  <cp:lastModifiedBy>Viet.Vu</cp:lastModifiedBy>
  <cp:lastPrinted>2000-11-21T20:07:50Z</cp:lastPrinted>
  <dcterms:created xsi:type="dcterms:W3CDTF">1998-06-15T10:03:17Z</dcterms:created>
  <dcterms:modified xsi:type="dcterms:W3CDTF">2004-06-08T14:42:55Z</dcterms:modified>
  <cp:category/>
  <cp:version/>
  <cp:contentType/>
  <cp:contentStatus/>
</cp:coreProperties>
</file>