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5521" windowWidth="14280" windowHeight="15420" tabRatio="642" activeTab="3"/>
  </bookViews>
  <sheets>
    <sheet name="Índice " sheetId="1" r:id="rId1"/>
    <sheet name="Guía " sheetId="2" r:id="rId2"/>
    <sheet name="Definiciones"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'R1'!$F$8:$AQ$17</definedName>
    <definedName name="Data" localSheetId="4">'R2'!$F$8:$AQ$19</definedName>
    <definedName name="Data" localSheetId="5">'R3'!$F$8:$AQ$26</definedName>
    <definedName name="Data" localSheetId="6">'R4'!$F$8:$AQ$16</definedName>
    <definedName name="Data" localSheetId="7">'R5'!$F$8:$AQ$20</definedName>
    <definedName name="Foot" localSheetId="3">'R1'!$A$27:$AR$48</definedName>
    <definedName name="Foot" localSheetId="4">'R2'!$A$37:$AR$58</definedName>
    <definedName name="Foot" localSheetId="5">'R3'!$A$36:$AR$57</definedName>
    <definedName name="Foot" localSheetId="6">'R4'!$A$26:$AR$47</definedName>
    <definedName name="Foot" localSheetId="7">'R5'!$A$30:$AR$51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'Definiciones'!$B$1:$D$41</definedName>
    <definedName name="_xlnm.Print_Area" localSheetId="1">'Guía '!$A$1:$L$83</definedName>
    <definedName name="_xlnm.Print_Area" localSheetId="3">'R1'!$C$1:$AR$48</definedName>
    <definedName name="_xlnm.Print_Area" localSheetId="4">'R2'!$C$1:$AR$60</definedName>
    <definedName name="_xlnm.Print_Area" localSheetId="5">'R3'!$C$1:$AR$58</definedName>
    <definedName name="_xlnm.Print_Area" localSheetId="6">'R4'!$C$1:$AR$48</definedName>
    <definedName name="_xlnm.Print_Area" localSheetId="7">'R5'!$C$1:$AR$52</definedName>
    <definedName name="_xlnm.Print_Area" localSheetId="8">'R6'!$C$1:$O$26</definedName>
    <definedName name="_xlnm.Print_Titles" localSheetId="2">'Definiciones'!$15:$17</definedName>
    <definedName name="_xlnm.Print_Titles" localSheetId="1">'Guía '!$1:$4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2" hidden="1">'Definiciones'!$B$1:$D$41</definedName>
    <definedName name="Z_F9B2AFCD_706F_4A95_97DA_6EDAA648AEE9_.wvu.PrintArea" localSheetId="3" hidden="1">'R1'!$C$1:$AR$50</definedName>
    <definedName name="Z_F9B2AFCD_706F_4A95_97DA_6EDAA648AEE9_.wvu.PrintArea" localSheetId="4" hidden="1">'R2'!$C$1:$AR$59</definedName>
    <definedName name="Z_F9B2AFCD_706F_4A95_97DA_6EDAA648AEE9_.wvu.PrintArea" localSheetId="5" hidden="1">'R3'!$C$1:$AR$58</definedName>
    <definedName name="Z_F9B2AFCD_706F_4A95_97DA_6EDAA648AEE9_.wvu.PrintArea" localSheetId="6" hidden="1">'R4'!$C$1:$AR$48</definedName>
    <definedName name="Z_F9B2AFCD_706F_4A95_97DA_6EDAA648AEE9_.wvu.PrintArea" localSheetId="7" hidden="1">'R5'!$C$1:$AR$52</definedName>
    <definedName name="Z_F9B2AFCD_706F_4A95_97DA_6EDAA648AEE9_.wvu.PrintArea" localSheetId="8" hidden="1">'R6'!$C$1:$O$26</definedName>
    <definedName name="Z_F9B2AFCD_706F_4A95_97DA_6EDAA648AEE9_.wvu.PrintTitles" localSheetId="2" hidden="1">'Definiciones'!$15:$17</definedName>
    <definedName name="Z_F9B2AFCD_706F_4A95_97DA_6EDAA648AEE9_.wvu.PrintTitles" localSheetId="1" hidden="1">'Guía '!$1:$4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'Guía '!$23:$23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Todos los desechos generados por las actividades agrícolas, silvícolas o de pesca. Se excluye el estiércol utilizado como fertilizante (es decir, sólo debe incluirse el estiércol en exceso que se elimina). Esta categoría se refiere a las divisiones 01 a 03 de la CIIU.</t>
        </r>
      </text>
    </comment>
    <comment ref="D10" authorId="0">
      <text>
        <r>
          <rPr>
            <sz val="8"/>
            <rFont val="Tahoma"/>
            <family val="2"/>
          </rPr>
          <t>Todos los desechos generados por las actividades de explotación de minas y canteras. Esta categoría se refiere a las divisiones 05 a 09 de la CIIU.</t>
        </r>
      </text>
    </comment>
    <comment ref="D11" authorId="0">
      <text>
        <r>
          <rPr>
            <sz val="8"/>
            <rFont val="Tahoma"/>
            <family val="2"/>
          </rPr>
          <t>Todos los desechos generados por las industrias manufactureras. Esta categoría se refiere a las divisiones 10 a 33 de la CIIU.</t>
        </r>
      </text>
    </comment>
    <comment ref="D12" authorId="0">
      <text>
        <r>
          <rPr>
            <sz val="8"/>
            <rFont val="Tahoma"/>
            <family val="2"/>
          </rPr>
          <t xml:space="preserve">Todos los desechos generados por el suministro de electricidad, gas, vapor, agua caliente y aire acondicionado. Deben excluirse los desechos generados por la producción de energía nuclear. Esta categoría se refiere a la división 35 de la CIIU.
</t>
        </r>
      </text>
    </comment>
    <comment ref="D13" authorId="0">
      <text>
        <r>
          <rPr>
            <sz val="8"/>
            <rFont val="Tahoma"/>
            <family val="2"/>
          </rPr>
          <t>Todos los desechos generados por las actividades de construcción. Esta categoría se refiere a los desechos generados en las divisiones 41 a 43 de la CIIU.</t>
        </r>
      </text>
    </comment>
    <comment ref="D14" authorId="0">
      <text>
        <r>
          <rPr>
            <sz val="8"/>
            <rFont val="Tahoma"/>
            <family val="2"/>
          </rPr>
          <t>Todos los desechos provenientes de otras actividades económicas no especificadas previamente excepto las de la división 38 de la CIIU. Esta categoría se refiere a los desechos generados en las divisiones 36, 37, 39 y 45 a 99 de la CIIU.</t>
        </r>
      </text>
    </comment>
    <comment ref="D15" authorId="1">
      <text>
        <r>
          <rPr>
            <sz val="8"/>
            <rFont val="Tahoma"/>
            <family val="2"/>
          </rPr>
          <t>Materiales desechados, generados en el funcionamiento normal de los hogares.</t>
        </r>
      </text>
    </comment>
  </commentList>
</comments>
</file>

<file path=xl/comments5.xml><?xml version="1.0" encoding="utf-8"?>
<comments xmlns="http://schemas.openxmlformats.org/spreadsheetml/2006/main">
  <authors>
    <author>JK</author>
    <author>United Nations</author>
  </authors>
  <commentList>
    <comment ref="D10" authorId="0">
      <text>
        <r>
          <rPr>
            <sz val="8"/>
            <rFont val="Tahoma"/>
            <family val="2"/>
          </rPr>
          <t>Los desechos peligrosos comprenden las categorías de desechos que deben controlarse de conformidad con el Convenio de Basilea sobre el control de los movimientos transfronterizos de los desechos peligrosos y su eliminación (artículo 1.1 y anexo 1).</t>
        </r>
      </text>
    </comment>
    <comment ref="D14" authorId="0">
      <text>
        <r>
          <rPr>
            <sz val="8"/>
            <rFont val="Tahoma"/>
            <family val="2"/>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5" authorId="0">
      <text>
        <r>
          <rPr>
            <sz val="8"/>
            <rFont val="Tahoma"/>
            <family val="2"/>
          </rPr>
          <t>Combustión controlada de los desechos con recuperación de energía o sin ella.</t>
        </r>
      </text>
    </comment>
    <comment ref="D17"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18" authorId="0">
      <text>
        <r>
          <rPr>
            <sz val="8"/>
            <rFont val="Tahoma"/>
            <family val="2"/>
          </rPr>
          <t>Cualquier tratamiento o eliminación final de desechos que no se reciclen, incineren o descarguen en vertederos. Por ejemplo, se incluyen aquí el tratamiento físico/químico, el tratamiento biológico, la descarga en extensiones de agua y los depósitos permanentes.</t>
        </r>
      </text>
    </comment>
    <comment ref="D16" authorId="1">
      <text>
        <r>
          <rPr>
            <sz val="8"/>
            <rFont val="Tahoma"/>
            <family val="2"/>
          </rPr>
          <t>Incineración en la cual la energía térmica se utiliza para la producción de vapor, agua caliente o energía eléctrica.</t>
        </r>
      </text>
    </comment>
  </commentList>
</comments>
</file>

<file path=xl/comments6.xml><?xml version="1.0" encoding="utf-8"?>
<comments xmlns="http://schemas.openxmlformats.org/spreadsheetml/2006/main">
  <authors>
    <author>JK</author>
    <author>Yongyi.Min</author>
  </authors>
  <commentList>
    <comment ref="D11"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4" authorId="0">
      <text>
        <r>
          <rPr>
            <sz val="8"/>
            <rFont val="Tahoma"/>
            <family val="2"/>
          </rPr>
          <t>Cantidad de desechos municipales que recolecta en el país, menos la cantidad que se exporta para su tratamiento o eliminación, mas la cantidad que se importa para su tratamiento o eliminación.</t>
        </r>
      </text>
    </comment>
    <comment ref="D15" authorId="0">
      <text>
        <r>
          <rPr>
            <sz val="8"/>
            <rFont val="Tahoma"/>
            <family val="2"/>
          </rPr>
          <t xml:space="preserve">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
</t>
        </r>
      </text>
    </comment>
    <comment ref="D16" authorId="0">
      <text>
        <r>
          <rPr>
            <sz val="8"/>
            <rFont val="Tahoma"/>
            <family val="2"/>
          </rPr>
          <t>La producción de abonos a partir de desechos es un proceso biológico por el que los desechos biodegradables sufren una descomposición anaeróbica o aeróbica que genera un producto recuperado que puede utilizarse para aumentar la fertilidad del suelo.</t>
        </r>
      </text>
    </comment>
    <comment ref="D17" authorId="0">
      <text>
        <r>
          <rPr>
            <sz val="8"/>
            <rFont val="Tahoma"/>
            <family val="2"/>
          </rPr>
          <t>Combustión controlada de los desechos con recuperación de energía o sin ella.</t>
        </r>
      </text>
    </comment>
    <comment ref="D18" authorId="1">
      <text>
        <r>
          <rPr>
            <sz val="8"/>
            <rFont val="Tahoma"/>
            <family val="2"/>
          </rPr>
          <t>Incineración en la cual la energía térmica se utiliza para la producción de vapor, agua caliente o energía eléctrica.</t>
        </r>
      </text>
    </comment>
    <comment ref="D19" authorId="0">
      <text>
        <r>
          <rPr>
            <sz val="8"/>
            <rFont val="Tahoma"/>
            <family val="2"/>
          </rPr>
          <t xml:space="preserve">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
</t>
        </r>
      </text>
    </comment>
    <comment ref="D20" authorId="1">
      <text>
        <r>
          <rPr>
            <sz val="8"/>
            <rFont val="Tahoma"/>
            <family val="2"/>
          </rPr>
          <t>Disposición definitiva de desechos en fosas o en la tierra de forma controlada en un emplazamiento.</t>
        </r>
      </text>
    </comment>
    <comment ref="D21" authorId="0">
      <text>
        <r>
          <rPr>
            <sz val="8"/>
            <rFont val="Tahoma"/>
            <family val="2"/>
          </rPr>
          <t>Cualquier tratamiento o eliminación final de desechos que no se realice mediante reciclaje, producción de abonos, incineración ni vertimiento. Por ejemplo, se incluyen aquí la liberación en cursos de agua y el depósito permanente.</t>
        </r>
      </text>
    </comment>
    <comment ref="D23" authorId="0">
      <text>
        <r>
          <rPr>
            <sz val="8"/>
            <rFont val="Tahoma"/>
            <family val="2"/>
          </rPr>
          <t>Proporción de la población residente total con servicio municipal regular de recogida de basura, en relación con la población residente total de país. P</t>
        </r>
        <r>
          <rPr>
            <vertAlign val="subscript"/>
            <sz val="8"/>
            <rFont val="Tahoma"/>
            <family val="2"/>
          </rPr>
          <t>total</t>
        </r>
        <r>
          <rPr>
            <sz val="8"/>
            <rFont val="Tahoma"/>
            <family val="2"/>
          </rPr>
          <t xml:space="preserve"> = T</t>
        </r>
        <r>
          <rPr>
            <vertAlign val="subscript"/>
            <sz val="8"/>
            <rFont val="Tahoma"/>
            <family val="2"/>
          </rPr>
          <t>s</t>
        </r>
        <r>
          <rPr>
            <sz val="8"/>
            <rFont val="Tahoma"/>
            <family val="2"/>
          </rPr>
          <t>/T = (U</t>
        </r>
        <r>
          <rPr>
            <vertAlign val="subscript"/>
            <sz val="8"/>
            <rFont val="Tahoma"/>
            <family val="2"/>
          </rPr>
          <t>s</t>
        </r>
        <r>
          <rPr>
            <sz val="8"/>
            <rFont val="Tahoma"/>
            <family val="2"/>
          </rPr>
          <t xml:space="preserve">  + R</t>
        </r>
        <r>
          <rPr>
            <vertAlign val="subscript"/>
            <sz val="8"/>
            <rFont val="Tahoma"/>
            <family val="2"/>
          </rPr>
          <t>s</t>
        </r>
        <r>
          <rPr>
            <sz val="8"/>
            <rFont val="Tahoma"/>
            <family val="2"/>
          </rPr>
          <t>) / (U + R), donde T</t>
        </r>
        <r>
          <rPr>
            <vertAlign val="subscript"/>
            <sz val="8"/>
            <rFont val="Tahoma"/>
            <family val="2"/>
          </rPr>
          <t>s</t>
        </r>
        <r>
          <rPr>
            <sz val="8"/>
            <rFont val="Tahoma"/>
            <family val="2"/>
          </rPr>
          <t xml:space="preserve"> =  Población total servida, T = Población total, U</t>
        </r>
        <r>
          <rPr>
            <vertAlign val="subscript"/>
            <sz val="8"/>
            <rFont val="Tahoma"/>
            <family val="2"/>
          </rPr>
          <t>s</t>
        </r>
        <r>
          <rPr>
            <sz val="8"/>
            <rFont val="Tahoma"/>
            <family val="2"/>
          </rPr>
          <t xml:space="preserve"> = Población urbana servida, U = Población urbana, R</t>
        </r>
        <r>
          <rPr>
            <vertAlign val="subscript"/>
            <sz val="8"/>
            <rFont val="Tahoma"/>
            <family val="2"/>
          </rPr>
          <t>s</t>
        </r>
        <r>
          <rPr>
            <sz val="8"/>
            <rFont val="Tahoma"/>
            <family val="2"/>
          </rPr>
          <t xml:space="preserve"> = Población rural servida, R = Población rural.    
</t>
        </r>
      </text>
    </comment>
    <comment ref="D24" authorId="0">
      <text>
        <r>
          <rPr>
            <sz val="8"/>
            <rFont val="Tahoma"/>
            <family val="2"/>
          </rPr>
          <t>Porcentaje de la población residente urbana con servicio municipal regular de recogida de basura, en relación con la población residente urbana total de país.  P</t>
        </r>
        <r>
          <rPr>
            <vertAlign val="subscript"/>
            <sz val="8"/>
            <rFont val="Tahoma"/>
            <family val="2"/>
          </rPr>
          <t>urban</t>
        </r>
        <r>
          <rPr>
            <sz val="8"/>
            <rFont val="Tahoma"/>
            <family val="2"/>
          </rPr>
          <t xml:space="preserve"> = U</t>
        </r>
        <r>
          <rPr>
            <vertAlign val="subscript"/>
            <sz val="8"/>
            <rFont val="Tahoma"/>
            <family val="2"/>
          </rPr>
          <t>s</t>
        </r>
        <r>
          <rPr>
            <sz val="8"/>
            <rFont val="Tahoma"/>
            <family val="2"/>
          </rPr>
          <t>/U , donde  U</t>
        </r>
        <r>
          <rPr>
            <vertAlign val="subscript"/>
            <sz val="8"/>
            <rFont val="Tahoma"/>
            <family val="2"/>
          </rPr>
          <t>s</t>
        </r>
        <r>
          <rPr>
            <sz val="8"/>
            <rFont val="Tahoma"/>
            <family val="2"/>
          </rPr>
          <t xml:space="preserve"> = Población urbana servida, U = Población urbana.</t>
        </r>
      </text>
    </comment>
    <comment ref="D25" authorId="0">
      <text>
        <r>
          <rPr>
            <sz val="8"/>
            <rFont val="Tahoma"/>
            <family val="2"/>
          </rPr>
          <t>Porcentaje de la población residente rural con servicio municipal regular de recogida de basura, en relación con la población residente rural total de país. P</t>
        </r>
        <r>
          <rPr>
            <vertAlign val="subscript"/>
            <sz val="8"/>
            <rFont val="Tahoma"/>
            <family val="2"/>
          </rPr>
          <t>rural</t>
        </r>
        <r>
          <rPr>
            <sz val="8"/>
            <rFont val="Tahoma"/>
            <family val="2"/>
          </rPr>
          <t xml:space="preserve"> = R</t>
        </r>
        <r>
          <rPr>
            <vertAlign val="subscript"/>
            <sz val="8"/>
            <rFont val="Tahoma"/>
            <family val="2"/>
          </rPr>
          <t>s</t>
        </r>
        <r>
          <rPr>
            <sz val="8"/>
            <rFont val="Tahoma"/>
            <family val="2"/>
          </rPr>
          <t>/R , donde  R</t>
        </r>
        <r>
          <rPr>
            <vertAlign val="subscript"/>
            <sz val="8"/>
            <rFont val="Tahoma"/>
            <family val="2"/>
          </rPr>
          <t>s</t>
        </r>
        <r>
          <rPr>
            <sz val="8"/>
            <rFont val="Tahoma"/>
            <family val="2"/>
          </rPr>
          <t xml:space="preserve"> = Población rural servida, R = Población rural. 
</t>
        </r>
      </text>
    </comment>
  </commentList>
</comments>
</file>

<file path=xl/comments8.xml><?xml version="1.0" encoding="utf-8"?>
<comments xmlns="http://schemas.openxmlformats.org/spreadsheetml/2006/main">
  <authors>
    <author>JK</author>
    <author>Yongyi.Min</author>
  </authors>
  <commentList>
    <comment ref="D10" authorId="0">
      <text>
        <r>
          <rPr>
            <sz val="8"/>
            <rFont val="Tahoma"/>
            <family val="2"/>
          </rPr>
          <t xml:space="preserve">Porcentaje de la población residente urbana con servicio municipal regular de recogida de basura en relación con la población residente total de la ciudad.
</t>
        </r>
      </text>
    </comment>
    <comment ref="D13"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4" authorId="0">
      <text>
        <r>
          <rPr>
            <sz val="8"/>
            <rFont val="Tahoma"/>
            <family val="2"/>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5" authorId="0">
      <text>
        <r>
          <rPr>
            <sz val="8"/>
            <rFont val="Tahoma"/>
            <family val="2"/>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D16" authorId="0">
      <text>
        <r>
          <rPr>
            <sz val="8"/>
            <rFont val="Tahoma"/>
            <family val="2"/>
          </rPr>
          <t>Combustión controlada de los desechos con recuperación de energía o sin ella.</t>
        </r>
      </text>
    </comment>
    <comment ref="D17" authorId="1">
      <text>
        <r>
          <rPr>
            <sz val="8"/>
            <rFont val="Tahoma"/>
            <family val="2"/>
          </rPr>
          <t xml:space="preserve">Incineración en la cual la energía térmica se utiliza para la producción de vapor, agua caliente o energía eléctrica. </t>
        </r>
      </text>
    </comment>
    <comment ref="D18"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19" authorId="1">
      <text>
        <r>
          <rPr>
            <sz val="8"/>
            <rFont val="Tahoma"/>
            <family val="2"/>
          </rPr>
          <t>Disposición definitiva de desechos en fosas o en la tierra de forma controlada en un emplazamiento.</t>
        </r>
      </text>
    </comment>
    <comment ref="D20" authorId="0">
      <text>
        <r>
          <rPr>
            <sz val="8"/>
            <rFont val="Tahoma"/>
            <family val="2"/>
          </rPr>
          <t xml:space="preserve">Cualquier tratamiento o eliminación final de desechos que no se realice mediante reciclaje, producción de abonos, incineración ni vertimiento. Por ejemplo, se incluyen aquí la liberación en cursos de agua y el depósito permanente.
</t>
        </r>
      </text>
    </comment>
  </commentList>
</comments>
</file>

<file path=xl/sharedStrings.xml><?xml version="1.0" encoding="utf-8"?>
<sst xmlns="http://schemas.openxmlformats.org/spreadsheetml/2006/main" count="721" uniqueCount="348">
  <si>
    <t>Los stocks de desechos peligrosos corresponden a la cantidad de desechos peligrosos que esperan tratamiento o disposición.  Los desechos peligrosos suelen almacenarse antes de su tratamiento o eliminación. Puede que estos desechos no se traten o eliminen durante el año en que fueron generados. Al final del año, los desechos que no se hayan tratado o eliminado se sumarán a los que habrán de tratarse o eliminarse en el futuro. Además, parte de los desechos peligrosos pueden exportarse a otros países para ser tratados. Cabe la posibilidad de que en un país haya desechos peligrosos importados para su tratamiento o eliminación. ‘Stocks de desechos peligrosos al principio del año’ + ‘Desechos peligrosos generados en el transcurso del año’ + ‘Desechos peligrosos importados en el transcurso del año’ - ‘Desechos peligrosos exportados en el transcurso del año’ - ‘Desechos peligrosos tratados o eliminados en el país’ = ‘Stocks de desechos peligrosos al final del año’.</t>
  </si>
  <si>
    <t xml:space="preserve">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los datos, agréguense notas a pie de página para explicar esos cambios.Proporciónese toda la información posible en las notas a pie de página sobre las fuentes y el método de recopilación de datos para cada valor. </t>
  </si>
  <si>
    <t xml:space="preserve">Téngase en cuenta que también pueden verse y editarse los años 1990 y 1995 a 2000: selecciónese la columna E a la T, hágase clic con el botón secundario del ratón en "Mostrar”. </t>
  </si>
  <si>
    <t xml:space="preserve">En muchos países no existen datos detallados o estimaciones para la cantidad total de desechos generados a causa de distintas actividades humanas o económicas. En cambio, suele haber datos de ciertos tipos de desechos o materiales de desecho que son de alta prioridad para la gestión de desechos. </t>
  </si>
  <si>
    <t>En algunos países, sólo hay estadísticas sobre desechos a nivel subnacional (regional, provincial, estatal) o a nivel de ciudad. Si no hay datos a nivel nacional, indíquense los datos subnacionales o a nivel de ciudad y, en nota a pie de página, explíquese el alcance de los datos.</t>
  </si>
  <si>
    <t>En este cuadro se solicitan los datos de la cantidad total de desechos (peligrosos y no peligrosos) generados en el país durante el año (línea 8), y su distribución entre amplias categorías de actividades económicas varias y por los hogares (líneas 1 a 7).</t>
  </si>
  <si>
    <t xml:space="preserve">Sírvase notar que los desechos generados dentro de la división 38 de la CIIU (recogida, tratamiento y eliminación de desechos; recuperación de materiales) se consideran desechos secundarios, por ejemplo, residuos de las operaciones de recuperación y eliminación, como incineración o compostaje. Para evitar una doble contabilidad, los desechos generados dentro de la división 38 de la CIIU no deben incluirse en este cuadro.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</si>
  <si>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</si>
  <si>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</si>
  <si>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</si>
  <si>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</si>
  <si>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</si>
  <si>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r>
      <t>of which</t>
    </r>
    <r>
      <rPr>
        <sz val="8"/>
        <rFont val="Arial"/>
        <family val="2"/>
      </rPr>
      <t>:  with energy recovery</t>
    </r>
  </si>
  <si>
    <r>
      <t>of which</t>
    </r>
    <r>
      <rPr>
        <sz val="8"/>
        <rFont val="Arial"/>
        <family val="2"/>
      </rPr>
      <t>:  controlled landfilling</t>
    </r>
  </si>
  <si>
    <t>Line 16 &lt; 14 &lt; 15</t>
  </si>
  <si>
    <t>&lt;&gt; 100%</t>
  </si>
  <si>
    <t>Time series validation: an automatic check on the percentage change from the previous year (where available). Cases are flagged if changes are not within expected ranges.</t>
  </si>
  <si>
    <r>
      <t xml:space="preserve">Corresponden a “Desechos peligrosos” las categorías de desechos que han de regularse con arreglo al Convenio de Basilea sobre el control de los movimientos transfronterizos de los desechos peligrosos y su eliminación (artículo 1.1 y anexo I) (URL: http://www.basel.int/). Si no se dispone de datos en el formato establecido por el Convenio de Basilea, las cantidades pueden presentarse de acuerdo con las definiciones nacionales y explicarse en notas a pie de página según corresponda. En ese caso, proporciónese información sobre las definiciones/clasificaciones nacionales en la Hoja de información complementaria. Sírvase consultar a los puntos focales de su país </t>
    </r>
    <r>
      <rPr>
        <sz val="10"/>
        <color indexed="53"/>
        <rFont val="Arial"/>
        <family val="2"/>
      </rPr>
      <t xml:space="preserve">al </t>
    </r>
    <r>
      <rPr>
        <sz val="10"/>
        <rFont val="Arial"/>
        <family val="2"/>
      </rPr>
      <t>Convenio de Basilea para promover la armonización de los datos provistos al Convenio de Basilea y a DENU/PNUMA. La lista de puntos focales se encuentra disponible en http://www.basel.int/Countries/CountryContacts/tabid/1342/Default.aspx.</t>
    </r>
  </si>
  <si>
    <t>El ‘Porcentaje de la población total con servicio municipal de recogida de basura’ se calcula generalmente con el porcentaje de domicilios de los municipios en los que se recogen los desechos. Se expresa como porcentaje de la población residente total. De modo similar, la población residente urbana con este servicio se expresa como porcentaje de la población residente urbana total; y la población residente rural con este servicio se expresa como porcentaje de la población residente rural total. Aplíquese la definición nacional de población “urbana” o “rural”.</t>
  </si>
  <si>
    <r>
      <t>Las fórmulas de “Porcentaje de la población residente (total, urbana y rural) con servicio municipal de recogida de basura” (servida) pueden expresarse así: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urbana</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donde T</t>
    </r>
    <r>
      <rPr>
        <vertAlign val="subscript"/>
        <sz val="10"/>
        <rFont val="Arial"/>
        <family val="2"/>
      </rPr>
      <t>s</t>
    </r>
    <r>
      <rPr>
        <sz val="10"/>
        <rFont val="Arial"/>
        <family val="2"/>
      </rPr>
      <t xml:space="preserve"> = población total servida, T = población residente total, U</t>
    </r>
    <r>
      <rPr>
        <vertAlign val="subscript"/>
        <sz val="10"/>
        <rFont val="Arial"/>
        <family val="2"/>
      </rPr>
      <t>s</t>
    </r>
    <r>
      <rPr>
        <sz val="10"/>
        <rFont val="Arial"/>
        <family val="2"/>
      </rPr>
      <t xml:space="preserve"> = población residente urbana servida, U = población residente urbana, R</t>
    </r>
    <r>
      <rPr>
        <vertAlign val="subscript"/>
        <sz val="10"/>
        <rFont val="Arial"/>
        <family val="2"/>
      </rPr>
      <t>s</t>
    </r>
    <r>
      <rPr>
        <sz val="10"/>
        <rFont val="Arial"/>
        <family val="2"/>
      </rPr>
      <t xml:space="preserve"> = población residente rural servida, R = población residente rural.
Normalmente, la relación entre esos tres valores es: P</t>
    </r>
    <r>
      <rPr>
        <vertAlign val="subscript"/>
        <sz val="10"/>
        <rFont val="Arial"/>
        <family val="2"/>
      </rPr>
      <t>rural</t>
    </r>
    <r>
      <rPr>
        <sz val="10"/>
        <rFont val="Arial"/>
        <family val="2"/>
      </rPr>
      <t xml:space="preserve"> &lt; P</t>
    </r>
    <r>
      <rPr>
        <vertAlign val="subscript"/>
        <sz val="10"/>
        <rFont val="Arial"/>
        <family val="2"/>
      </rPr>
      <t xml:space="preserve">total </t>
    </r>
    <r>
      <rPr>
        <sz val="10"/>
        <rFont val="Arial"/>
        <family val="2"/>
      </rPr>
      <t>&lt; P</t>
    </r>
    <r>
      <rPr>
        <vertAlign val="subscript"/>
        <sz val="10"/>
        <rFont val="Arial"/>
        <family val="2"/>
      </rPr>
      <t>urbana</t>
    </r>
    <r>
      <rPr>
        <sz val="10"/>
        <rFont val="Arial"/>
        <family val="2"/>
      </rPr>
      <t>.</t>
    </r>
  </si>
  <si>
    <t>Pasos a seguir</t>
  </si>
  <si>
    <t>Inclúyase la información de contacto en la parte superior de cada cuadro.</t>
  </si>
  <si>
    <t>Llénense los cuadros en lo posible de acuerdo con las definiciones suministradas (véase la Lista de definiciones). Si se ha utilizado una definición o metodología diferente, explíquense las diferencias en una nota de pie de página o suminístrese la definición o metodología aplicada en la Hoja de información complementaria (R6).</t>
  </si>
  <si>
    <t xml:space="preserve">Si no se dispone de los datos requeridos, déjese el espacio en blanco. Si la variable solicitada no es aplicable al país (el fenómeno es irrelevante), o el valor es inferior a la mitad de la unidad de medida, indíquese “0” (cero). </t>
  </si>
  <si>
    <t xml:space="preserve">Preséntense los datos en la unidad indicada. </t>
  </si>
  <si>
    <t>Adjúntese cualquier documento o referencia que pueda ayudar a que la División de Estadística interprete sus datos.</t>
  </si>
  <si>
    <t>Después de haber rellenado cada uno de los cuadros, compruébense los casos marcados en rojo para ver la coherencia de los datos en la sección de validación de cada cuadro.</t>
  </si>
  <si>
    <t>Contacto: Si tiene preguntas, póngase en contacto con la División de Estadística de las Naciones Unidas</t>
  </si>
  <si>
    <t xml:space="preserve">por correo: UN Statistics Division, Environment Statistics Section,  DC2 -1416, 2 United Nations Plaza,  New York, New York, 10017, USA </t>
  </si>
  <si>
    <t xml:space="preserve">por correo electrónico: envstats@un.org </t>
  </si>
  <si>
    <t xml:space="preserve">por fax: +1 (212) 963-0623 </t>
  </si>
  <si>
    <t>Descripción de los cuadros</t>
  </si>
  <si>
    <t>Cuadro R1: Generación de desechos por fuente</t>
  </si>
  <si>
    <t>Cuadro R2: Gestión de desechos peligrosos</t>
  </si>
  <si>
    <t xml:space="preserve">En principio, la suma de las cantidades de desechos peligrosos destinados a ‘Reciclaje’ + ‘Incineración’ + ‘Vertederos’ + ‘Otros fines’ debe equivaler a la cantidad de ‘Desechos peligrosos tratados o eliminados en el país’. Sin embargo, habida cuenta de que puede haber doble contabilidad debido a las cantidades de desechos secundarios (esto es, los residuos de la incineración que se depositan en vertederos), la suma puede ser superior a las cantidades que han de gestionarse. </t>
  </si>
  <si>
    <t xml:space="preserve">Cuadro R6: Hoja de información complementaria </t>
  </si>
  <si>
    <t>Además, se alienta a los países a que faciliten o adjunten cualquier fuente de información complementaria como direcciones de sitios Web, publicaciones, resultados de encuestas, entre otros, que guarde relación con el tema de los desechos, sobre todo si los países han tenido dificultades para llenar el cuestionario.</t>
  </si>
  <si>
    <t>Clasificación por tipo de actividad</t>
  </si>
  <si>
    <t>Código(s) de la CIIU</t>
  </si>
  <si>
    <t>CIIU Rev.4</t>
  </si>
  <si>
    <t>Explotación de minas y canteras</t>
  </si>
  <si>
    <r>
      <t>La explotación de minas y canteras</t>
    </r>
    <r>
      <rPr>
        <sz val="10"/>
        <rFont val="Arial"/>
        <family val="2"/>
      </rPr>
      <t xml:space="preserve"> abarca la extracción de minerales que se encuentran en la naturaleza en estado sólido (carbón y otros minerales), líquido (petróleo crudo) o gaseoso (gas natural). Su extracción puede llevarse a cabo con diferentes métodos ya sea en minas subterráneas o a cielo abierto, mediante pozos, explotación marítima etc. Esta sección también incluye actividades suplementarias que tengan como objetivo la preparación de materiales derivados del petróleo para su comercialización, generalmente llevadas a cabo por las mismas empresas extractoras y/o otras cercanas.</t>
    </r>
    <r>
      <rPr>
        <b/>
        <sz val="10"/>
        <rFont val="Arial"/>
        <family val="2"/>
      </rPr>
      <t xml:space="preserve">  </t>
    </r>
  </si>
  <si>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</si>
  <si>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 Por consiguiente, la sección abarca la explotación de los servicios de suministro de electricidad y gas que se encargan de la generación, el control y la distribución de electricidad o gas. Se incluye asimismo el suministro de vapor y de aire acondicionado. No se incluye la explotación de servicios de suministro de agua y evacuación de aguas residuales. Tampoco se incluye el transporte (normalmente a larga distancia) de gas por tuberías.</t>
  </si>
  <si>
    <t>Recogida, tratamiento y eliminación de desechos; recuperación de materiales</t>
  </si>
  <si>
    <t>Esta división comprende la recogida, el tratamiento y la eliminación de materiales de desecho. Se incluye también la remoción de materiales de desecho en una zona delimitada y la explotación de instalaciones de recuperación de materiales (que seleccionan los materiales recuperables de una corriente de desechos).</t>
  </si>
  <si>
    <t>Construcción</t>
  </si>
  <si>
    <r>
      <t>La construcción</t>
    </r>
    <r>
      <rPr>
        <sz val="10"/>
        <rFont val="Arial"/>
        <family val="2"/>
      </rPr>
      <t xml:space="preserve"> abarca las actividades corrientes y actividades especiales de construcción de edificios y estructuras de ingeniería civil. Se incluyen las obras nuevas, las reparaciones, las ampliaciones y reformas, la erección in situ de estructuras y edificios prefabricados y la construcción de obras de índole temporal.</t>
    </r>
  </si>
  <si>
    <t>Otras actividades económicas excepto las de la división 38 de la CIIU</t>
  </si>
  <si>
    <t>Cuadro</t>
  </si>
  <si>
    <t>Término</t>
  </si>
  <si>
    <t>Definiciones</t>
  </si>
  <si>
    <t>Desecho</t>
  </si>
  <si>
    <t>Todos los desechos generados por las actividades agrícolas, silvícolas o de pesca. Se excluye el estiércol utilizado como fertilizante (es decir, sólo debe incluirse el estiércol en exceso que se elimina). Esta categoría se refiere a las divisiones 01 a 03 de la CIIU.</t>
  </si>
  <si>
    <t>Todos los desechos generados por las actividades de explotación de minas y canteras. Esta categoría se refiere a las divisiones 05 a 09 de la CIIU.</t>
  </si>
  <si>
    <t>Todos los desechos generados por las industrias manufactureras. Esta categoría se refiere a las divisiones 10 a 33 de la CIIU.</t>
  </si>
  <si>
    <t>Todos los desechos generados por el suministro de electricidad, gas, vapor, agua caliente y aire acondicionado. Deben excluirse los desechos generados por la producción de energía nuclear. Esta categoría se refiere a la división 35 de la CIIU.</t>
  </si>
  <si>
    <t>Todos los desechos generados por las actividades de construcción. Esta categoría se refiere a los desechos generados en las divisiones 41 a 43 de la CIIU.</t>
  </si>
  <si>
    <r>
      <t>(Desechos de)</t>
    </r>
    <r>
      <rPr>
        <b/>
        <sz val="10"/>
        <rFont val="Arial"/>
        <family val="2"/>
      </rPr>
      <t xml:space="preserve"> Otras actividades económicas excepto las de la división 38 de la CIIU</t>
    </r>
  </si>
  <si>
    <r>
      <t xml:space="preserve">(Desechos de) </t>
    </r>
    <r>
      <rPr>
        <b/>
        <sz val="10"/>
        <rFont val="Arial"/>
        <family val="2"/>
      </rPr>
      <t>Hogares</t>
    </r>
  </si>
  <si>
    <t>Gestión de desechos</t>
  </si>
  <si>
    <t>Desechos peligrosos</t>
  </si>
  <si>
    <t>Reciclaje</t>
  </si>
  <si>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</si>
  <si>
    <t>Incineración</t>
  </si>
  <si>
    <t>Combustión controlada de los desechos con recuperación de energía o sin ella.</t>
  </si>
  <si>
    <t>Otros (tratamiento/eliminación de desechos peligrosos)</t>
  </si>
  <si>
    <r>
      <t>Producción de abonos (</t>
    </r>
    <r>
      <rPr>
        <sz val="10"/>
        <rFont val="Arial"/>
        <family val="2"/>
      </rPr>
      <t>a partir de desechos</t>
    </r>
    <r>
      <rPr>
        <b/>
        <sz val="10"/>
        <rFont val="Arial"/>
        <family val="2"/>
      </rPr>
      <t>)</t>
    </r>
  </si>
  <si>
    <t>Proceso biológico por el que los desechos biodegradables sufren una descomposición anaeróbica o aeróbica que genera un producto recuperado que puede utilizarse para aumentar la fertilidad del suelo.</t>
  </si>
  <si>
    <t>Incineración con recuperación de energía</t>
  </si>
  <si>
    <t>Otros (tratamiento/eliminación de desechos)</t>
  </si>
  <si>
    <t>Cuadro R3: Gestión de desechos municipales</t>
  </si>
  <si>
    <t>País:</t>
  </si>
  <si>
    <t>Institución de contacto:</t>
  </si>
  <si>
    <t>• Mostrar para consultar o editar años anteriores</t>
  </si>
  <si>
    <t>• Si el valor se convierte en rojo, favor de verificar si es correcto.</t>
  </si>
  <si>
    <t>Línea</t>
  </si>
  <si>
    <t>Categoría</t>
  </si>
  <si>
    <t>Unidad</t>
  </si>
  <si>
    <r>
      <t>Validación de la serie cronológica</t>
    </r>
    <r>
      <rPr>
        <sz val="10"/>
        <color indexed="62"/>
        <rFont val="Arial"/>
        <family val="2"/>
      </rPr>
      <t xml:space="preserve">: marca automática en el cambio porcentual con respecto al año anterior (cuando corresponda). Se indicarán los casos en que los cambios no estén dentro de los márgenes previstos. </t>
    </r>
  </si>
  <si>
    <t>Minas y canteras (CIIU 05-09)</t>
  </si>
  <si>
    <t>Suministro de electricidad, gas, vapor y aire acondicionado (CIIU 35)</t>
  </si>
  <si>
    <t>Construcción (CIIU 41-43)</t>
  </si>
  <si>
    <t>Hogares</t>
  </si>
  <si>
    <t>Industrias manufactureras</t>
  </si>
  <si>
    <r>
      <t>Las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renovación o reconstrucción de  mercancías es generalmente considerada como parte de la industria manufacturera.</t>
    </r>
  </si>
  <si>
    <t>Total generación de desechos 
 (=1+2+3+4+5+6+7)</t>
  </si>
  <si>
    <t>Nota:</t>
  </si>
  <si>
    <t xml:space="preserve">Si no se dispone de los datos requeridos, déjese el espacio en blanco. Si la variable requerida no es aplicable al país (el fenómeno es irrelevante), o el valor es inferior a la mitad de la unidad de medida, indíquese “0” (cero). </t>
  </si>
  <si>
    <t>Notas de pie de página</t>
  </si>
  <si>
    <t>Código</t>
  </si>
  <si>
    <t>Texto de la nota</t>
  </si>
  <si>
    <t>Toneladas</t>
  </si>
  <si>
    <t>Desechos peligrosos generados durante el año</t>
  </si>
  <si>
    <t>Desechos peligrosos importados durante el año</t>
  </si>
  <si>
    <t>Desechos peligrosos exportados durante el año</t>
  </si>
  <si>
    <t>Otros, sírvase especificar en una nota de pie de página</t>
  </si>
  <si>
    <r>
      <t>Sírvase tener presente que la unidad en este cuadro está en "</t>
    </r>
    <r>
      <rPr>
        <b/>
        <sz val="8"/>
        <rFont val="Arial"/>
        <family val="2"/>
      </rPr>
      <t>toneladas (toneladas métricas)</t>
    </r>
    <r>
      <rPr>
        <sz val="8"/>
        <rFont val="Arial"/>
        <family val="2"/>
      </rPr>
      <t>".</t>
    </r>
  </si>
  <si>
    <t>Diagrama:</t>
  </si>
  <si>
    <t>Desechos urbanos recogidos en los hogares</t>
  </si>
  <si>
    <t>Desechos urbanos recogidos de otro origen</t>
  </si>
  <si>
    <t>Desechos urbanos importados para su tratamiento/eliminación</t>
  </si>
  <si>
    <t>Desechos urbanos exportados para su tratamiento/eliminación</t>
  </si>
  <si>
    <r>
      <t>Cantidades destinadas a:</t>
    </r>
    <r>
      <rPr>
        <sz val="8"/>
        <rFont val="Arial"/>
        <family val="2"/>
      </rPr>
      <t xml:space="preserve">
         Reciclaje</t>
    </r>
  </si>
  <si>
    <t>Producción de abonos</t>
  </si>
  <si>
    <t>Población urbana con servicio urbano de recogida de basura</t>
  </si>
  <si>
    <t>Población rural con servicio urbano de recogida de basura</t>
  </si>
  <si>
    <t>Papel, cartón</t>
  </si>
  <si>
    <t xml:space="preserve">Plásticos </t>
  </si>
  <si>
    <t>Vidrio</t>
  </si>
  <si>
    <t xml:space="preserve">Metales </t>
  </si>
  <si>
    <t>Otro material inorgánico</t>
  </si>
  <si>
    <t>Material orgánico</t>
  </si>
  <si>
    <t>Nombre de ciudad:</t>
  </si>
  <si>
    <t>Población total de la ciudad</t>
  </si>
  <si>
    <t>1000 hab.</t>
  </si>
  <si>
    <t>Porcentaje de la población de la ciudad con servicio de recogida de basura</t>
  </si>
  <si>
    <t>Desechos urbanos recogidos de hogares</t>
  </si>
  <si>
    <t>Desechos urbanos de otro origen</t>
  </si>
  <si>
    <t>Se ruega a los países que presenten datos de las ciudades más pobladas del país. Duplíquese este cuadro si fuera necesario para proporcionar datos de otras ciudades.</t>
  </si>
  <si>
    <t xml:space="preserve">Cuadro R6:  Hoja de información complementaria </t>
  </si>
  <si>
    <t>Indíquense las definiciones nacionales de desechos, desechos peligrosos, desechos urbanos y toda información adicional sobre desechos.</t>
  </si>
  <si>
    <t xml:space="preserve">Desecho: </t>
  </si>
  <si>
    <t xml:space="preserve">Desechos peligrosos: </t>
  </si>
  <si>
    <t>Desechos urbanos:</t>
  </si>
  <si>
    <t>Indíquese toda información adicional que pueda ayudar a interpretar los datos, como, por ejemplo, métodos de encuesta aplicados o declaraciones sobre la calidad de los datos, entre otros.</t>
  </si>
  <si>
    <t>Descríbanse las dificultades que hayan podido surgir al rellenar los cuestionario.</t>
  </si>
  <si>
    <t>Cuadro R4: Composición de desechos municipales</t>
  </si>
  <si>
    <t>Cuadro R5: Gestión de desechos municipales – datos de Ciudad</t>
  </si>
  <si>
    <t xml:space="preserve">La recopilación bienal de datos, actividad conjunta de la División de Estadística de las Naciones Unidas (DENU) y el Programa de las Naciones Unidas para el Medio Ambiente (PNUMA), contribuye a la creación de la base de datos internacional sobre estadísticas del medio ambiente de la DENU. Los datos serán analizados y consolidados por la División para su uso en proyectos internacionales y serán puestos a disposición de los usuarios a través de la página web de DENU. </t>
  </si>
  <si>
    <t>-</t>
  </si>
  <si>
    <t>R1,8</t>
  </si>
  <si>
    <t xml:space="preserve">Total waste per $1000 GDP </t>
  </si>
  <si>
    <t>t/$1000</t>
  </si>
  <si>
    <t>kg/ind.</t>
  </si>
  <si>
    <t>Municipal waste collected per person</t>
  </si>
  <si>
    <t>Hazardous waste generated during the year</t>
  </si>
  <si>
    <t>Hazardous waste treated or disposed of during the year</t>
  </si>
  <si>
    <t>R3, 13 &amp; R5, 12</t>
  </si>
  <si>
    <t>R1, 1</t>
  </si>
  <si>
    <t>R1, 2</t>
  </si>
  <si>
    <t>R1, 3</t>
  </si>
  <si>
    <t>R1, 4</t>
  </si>
  <si>
    <t>R1, 5</t>
  </si>
  <si>
    <t>R1, 6</t>
  </si>
  <si>
    <t>R1, 7</t>
  </si>
  <si>
    <t>R2, 6;  R3, 7 &amp; R5, 6</t>
  </si>
  <si>
    <t>R2, 7;  R3, 9 &amp; R5, 8</t>
  </si>
  <si>
    <t>R3, 6</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</si>
  <si>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</si>
  <si>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</si>
  <si>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</si>
  <si>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</si>
  <si>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</si>
  <si>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</si>
  <si>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</si>
  <si>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</si>
  <si>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</si>
  <si>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</si>
  <si>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</si>
  <si>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</si>
  <si>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</si>
  <si>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</si>
  <si>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</si>
  <si>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</si>
  <si>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</si>
  <si>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 xml:space="preserve">Si un país ha respondido a cuestionarios anteriores de la División de Estadística de las Naciones Unidas y el PNUMA sobre estadísticas ambientales, los datos proporcionados se han incluido de antemano en el cuestionario de 2013. Se pide a los países que agreguen los datos correspondientes a los años posteriores y se cercioren de la coherencia de las series cronológicas. </t>
  </si>
  <si>
    <t xml:space="preserve">por teléfono: Reena Shah en el número +1 (212) 963-4586, Karen Cassamajor en el número +1 (212) 963-4561, Marcus Newbury en el número +1(212) 963-0092, o Robin Carrington en el número +1 (212) 963-6234. </t>
  </si>
  <si>
    <t>Desechos peligrosos tratados o eliminados durante el año (=6+7+9+10)</t>
  </si>
  <si>
    <r>
      <t>Cantidades destinadas a:</t>
    </r>
    <r>
      <rPr>
        <sz val="8"/>
        <rFont val="Arial"/>
        <family val="2"/>
      </rPr>
      <t xml:space="preserve">
        Reciclaje</t>
    </r>
  </si>
  <si>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</si>
  <si>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</si>
  <si>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</si>
  <si>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</si>
  <si>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</si>
  <si>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</si>
  <si>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</si>
  <si>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</si>
  <si>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</si>
  <si>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</si>
  <si>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</si>
  <si>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</si>
  <si>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</si>
  <si>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</si>
  <si>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</si>
  <si>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</si>
  <si>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</si>
  <si>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</si>
  <si>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</si>
  <si>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</si>
  <si>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</si>
  <si>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</si>
  <si>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</si>
  <si>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</si>
  <si>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</si>
  <si>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</si>
  <si>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</si>
  <si>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</si>
  <si>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</si>
  <si>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</si>
  <si>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</si>
  <si>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</si>
  <si>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</si>
  <si>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</si>
  <si>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</si>
  <si>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</si>
  <si>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</si>
  <si>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</si>
  <si>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</si>
  <si>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</si>
  <si>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</si>
  <si>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</si>
  <si>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</si>
  <si>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</si>
  <si>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</si>
  <si>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</si>
  <si>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</si>
  <si>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</si>
  <si>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</si>
  <si>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</si>
  <si>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</si>
  <si>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</si>
  <si>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</si>
  <si>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</si>
  <si>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</si>
  <si>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</si>
  <si>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</si>
  <si>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</si>
  <si>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</si>
  <si>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</si>
  <si>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</si>
  <si>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</si>
  <si>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</si>
  <si>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</si>
  <si>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</si>
  <si>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</si>
  <si>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</si>
  <si>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</si>
  <si>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</si>
  <si>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</si>
  <si>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</si>
  <si>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</si>
  <si>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</si>
  <si>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</si>
  <si>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</si>
  <si>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</si>
  <si>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</si>
  <si>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of which: food and garden waste</t>
  </si>
  <si>
    <t>Line 10 = 100%</t>
  </si>
  <si>
    <t>Line 3+4</t>
  </si>
  <si>
    <t>Line 6+7+8+10+12</t>
  </si>
  <si>
    <t>Line 5 ≥ 14</t>
  </si>
  <si>
    <t>100&lt; Line 15 &lt;1000</t>
  </si>
  <si>
    <t>Line 5=3+4</t>
  </si>
  <si>
    <t>R3, 3 &amp; 
R5, 5</t>
  </si>
  <si>
    <t>qq</t>
  </si>
  <si>
    <t>División de Estadística de las Naciones Unidas (DENU) y Programa de las Naciones Unidas para el Medio Ambiente (PNUMA)</t>
  </si>
  <si>
    <t>Sección: DESECHOS</t>
  </si>
  <si>
    <t>Índice</t>
  </si>
  <si>
    <t>Guía</t>
  </si>
  <si>
    <t>Introducción, pasos que deben seguirse y descripción de los cuadros</t>
  </si>
  <si>
    <t xml:space="preserve">Definiciones </t>
  </si>
  <si>
    <t>Lista de definiciones</t>
  </si>
  <si>
    <t>Cuadro R1</t>
  </si>
  <si>
    <t>Generación de desechos por fuente</t>
  </si>
  <si>
    <t>Cuadro R2</t>
  </si>
  <si>
    <t>Gestión de desechos peligrosos</t>
  </si>
  <si>
    <t>Cuadro R3</t>
  </si>
  <si>
    <t>Cuadro R4</t>
  </si>
  <si>
    <t>Cuadro R5</t>
  </si>
  <si>
    <t>Cuadro R6</t>
  </si>
  <si>
    <t xml:space="preserve">Hoja de información complementaria </t>
  </si>
  <si>
    <t>Sección: Desechos</t>
  </si>
  <si>
    <t>Introducción</t>
  </si>
  <si>
    <t>Los desechos municipales son una mezcla de diversos materiales. Generalmente, la composición de los desechos municipales se determina a partir de un análisis físico de muestras. En el cuadro se solicitan los porcentajes de los principales grupos de materiales presentes en la mezcla de desechos municipales. Si solamente se poseen datos de la composición de los desechos domésticos, proporciónese la información en una nota de pie de página.</t>
  </si>
  <si>
    <t xml:space="preserve">La gestión de desechos constituye una preocupación fundamental para el medio ambiente y el manejo sostenible de los recursos naturales. Los objetivos principales de la gestión de desechos son los siguientes: </t>
  </si>
  <si>
    <t>• Promover la gestión ambientalmente adecuada de los desechos.</t>
  </si>
  <si>
    <t>• la proporción de desechos generados por actividades económicas y de los hogares;</t>
  </si>
  <si>
    <t>Este cuadro se centra en la gestión de desechos municipales. La cantidad total de 'Desechos municipales recogidos' es la cantidad que efectivamente es recolectada/recogida desde los hogares por los municipios o en nombre de ellos (por empresas públicas o privadas).</t>
  </si>
  <si>
    <t>En algunas circunstancias, parte de los desechos municipales recogidos puede exportarse a otros países antes de su tratamiento. Algunos países también pueden haber importado desechos municipales para su tratamiento o eliminación. La cantidad total de “desechos municipales gestionados en el país” se calcula de la forma siguiente: 'Desechos municipales recogidos en el país' – 'Desechos municipales exportados' + 'Desechos municipales importados'.</t>
  </si>
  <si>
    <t xml:space="preserve">En principio, la suma de las cantidades de desechos peligrosos destinados a ‘Reciclaje’ + ‘Incineración’ + ‘Vertederos’ + ‘Otros fines’ debe equivaler a la cantidad de ‘Desechos municipales gestionados en el país’. Sin embargo, habida cuenta de que puede haber doble contabilidad debido a las cantidades de desechos secundarios (esto es, los residuos de la incineración que se depositan en vertederos o los residuos de abono orgánico que se incineran), la suma puede ser superior a las cantidades que han de gestionarse. </t>
  </si>
  <si>
    <t xml:space="preserve">Este cuadro se propone brindar un panorama general de la recogida, tratamiento y eliminación de los desechos municipales a nivel local. Se ruega a los países que presenten datos de las ciudades más pobladas del país. No dude en duplicar este cuadro si fuera necesario para proveer datos de ciudades adicionales. </t>
  </si>
  <si>
    <t xml:space="preserve">Proporciónense las definiciones nacionales de desechos, desechos peligrosos y desechos municipales si no coinciden con las definiciones de la División de Estadística, así como toda información adicional que pueda ayudar a interpretar los datos, como, por ejemplo, métodos de encuesta aplicados o declaraciones sobre la calidad de los datos, entre otros. </t>
  </si>
  <si>
    <t>Gestión de desechos municipales</t>
  </si>
  <si>
    <t>Composición de desechos municipales</t>
  </si>
  <si>
    <t>Gestión de desechos municipales – datos de Ciudad</t>
  </si>
  <si>
    <t>Agricultura, ganadería, silvicultura y pesca</t>
  </si>
  <si>
    <t>Materiales que no son productos primarios (esto es, los producidos para el mercado), para los cuales el productor no tiene ya más usos dentro de sus objetivos de producción, transformación o consumo, y que elimina, prevé eliminar o debe eliminar. 
Se excluyen los residuos reciclados o reutilizados directamente en el lugar en que se generan (es decir, en la planta) y los materiales de desecho que se descargan directamente en el agua o en el aire.</t>
  </si>
  <si>
    <t>Agricultura, ganadería, silvicultura y pesca (CIIU 01-03)</t>
  </si>
  <si>
    <t>Industrias Manufactureras (CIIU 10-33)</t>
  </si>
  <si>
    <t>Materiales desechados, generados en el funcionamiento normal de los hogares.</t>
  </si>
  <si>
    <t>Categoría CIIU</t>
  </si>
  <si>
    <r>
      <t>La agricultura, la ganadería, la silvicultura y la pesca</t>
    </r>
    <r>
      <rPr>
        <sz val="10"/>
        <rFont val="Arial"/>
        <family val="2"/>
      </rPr>
      <t xml:space="preserve"> abarcan: la producción animal y de cultivos, la caza y otras actividades relacionadas; silvicultura y explotación maderera; pesca y acuicultura. Esta sección comprende la explotación vegetal y animal de recursos naturales, incluyendo las actividades de cultivo, cría de animales, explotación maderera, recogida de otras plantas y cría y captura de animales en sus hábitat.</t>
    </r>
  </si>
  <si>
    <r>
      <t xml:space="preserve">(Desechos de)
</t>
    </r>
    <r>
      <rPr>
        <b/>
        <sz val="10"/>
        <rFont val="Arial"/>
        <family val="2"/>
      </rPr>
      <t>Agricultura, ganadería, silvicultura y pesca (CIIU 01-03)</t>
    </r>
  </si>
  <si>
    <r>
      <t xml:space="preserve">(Desechos de)
</t>
    </r>
    <r>
      <rPr>
        <b/>
        <sz val="10"/>
        <rFont val="Arial"/>
        <family val="2"/>
      </rPr>
      <t>Explotación de minas y canteras (CIIU 05-09)</t>
    </r>
  </si>
  <si>
    <r>
      <t xml:space="preserve">(Desechos de) </t>
    </r>
    <r>
      <rPr>
        <b/>
        <sz val="10"/>
        <rFont val="Arial"/>
        <family val="2"/>
      </rPr>
      <t>Industrias Manufactureras (CIIU 10-33)</t>
    </r>
  </si>
  <si>
    <r>
      <t xml:space="preserve">(Desechos de) </t>
    </r>
    <r>
      <rPr>
        <b/>
        <sz val="10"/>
        <rFont val="Arial"/>
        <family val="2"/>
      </rPr>
      <t>Suministro de electricidad, gas, vapor y aire acondicionado (CIIU 35)</t>
    </r>
  </si>
  <si>
    <r>
      <t xml:space="preserve">(Desechos de)
</t>
    </r>
    <r>
      <rPr>
        <b/>
        <sz val="10"/>
        <rFont val="Arial"/>
        <family val="2"/>
      </rPr>
      <t>Construcción (CIIU 41-43)</t>
    </r>
  </si>
  <si>
    <t>Todos los desechos provenientes de otras actividades económicas no especificadas previamente excepto las de la división 38 de la CIIU. Esta categoría se refiere a los desechos generados en las divisiones 36, 37, 39 y 45 a 99 de la CIIU.</t>
  </si>
  <si>
    <t>Los desechos peligrosos comprenden las categorías de desechos que deben controlarse de conformidad con el Convenio de Basilea sobre el control de los movimientos transfronterizos de los desechos peligrosos y su eliminación (artículo 1.1 y anexo 1).</t>
  </si>
  <si>
    <t>R2,8; R3, 10 &amp; R5, 9</t>
  </si>
  <si>
    <t>R2, 9;  R3, 11 &amp; R5, 10</t>
  </si>
  <si>
    <t>R2, 10</t>
  </si>
  <si>
    <t>Cualquier tratamiento o eliminación final de desechos que no se reciclen, incineren o descarguen en vertederos. Por ejemplo, se incluyen aquí el tratamiento físico/químico, el tratamiento biológico, la descarga en extensiones de agua y los depósitos permanentes.</t>
  </si>
  <si>
    <t>Cualquier tratamiento o eliminación final de desechos que no se realice mediante reciclaje, producción de abonos, incineración ni vertimiento. Por ejemplo, se incluyen aquí la liberación en cursos de agua y el depósito permanente.</t>
  </si>
  <si>
    <t>Población residente (total, urbana, rural) con servicio municipal de recogida de basura</t>
  </si>
  <si>
    <t>Proporción de la población residente total, urbana y rural con servicio municipal regular de recogida de basura, en relación con la población residente total, urbana y rural del país, respectivamente.</t>
  </si>
  <si>
    <t>En la sección de notas a pie de página, apórtese información sobre las fuentes y el método de recopilación de datos para los valores indicados; así como respecto a los métodos de estimación (si los hubiere) y los tipos de fuentes originales utilizadas (por ejemplo, encuestas o registros administrativos).</t>
  </si>
  <si>
    <t xml:space="preserve">También pueden consultarse o editarse los datos correspondientes a los años 1990 y 1995-2000. Selecciónese de la columna E a la T, hágase clic con el botón secundario del ratón en “Mostrar”. </t>
  </si>
  <si>
    <t>Los desechos generados por una actividad económica abarcan todos los desechos generados por unidades económicas dentro de esta actividad. Para más detalles, sírvase referirse a la descripción del Cuadro R1 en que se encuentra en la Guía.</t>
  </si>
  <si>
    <t>Población total con servicio urbano de recogida de basura</t>
  </si>
  <si>
    <r>
      <t>Del cual:</t>
    </r>
    <r>
      <rPr>
        <sz val="8"/>
        <rFont val="Arial"/>
        <family val="2"/>
      </rPr>
      <t xml:space="preserve">  de alimentos y de jardín</t>
    </r>
  </si>
  <si>
    <r>
      <t xml:space="preserve">De la cual: </t>
    </r>
    <r>
      <rPr>
        <sz val="8"/>
        <rFont val="Arial"/>
        <family val="2"/>
      </rPr>
      <t>con recuperación de energía</t>
    </r>
  </si>
  <si>
    <r>
      <t xml:space="preserve">       </t>
    </r>
    <r>
      <rPr>
        <i/>
        <sz val="8"/>
        <rFont val="Arial"/>
        <family val="2"/>
      </rPr>
      <t>De la cual</t>
    </r>
    <r>
      <rPr>
        <sz val="8"/>
        <rFont val="Arial"/>
        <family val="2"/>
      </rPr>
      <t>: con recuperación de energía</t>
    </r>
  </si>
  <si>
    <r>
      <t>Del cual: d</t>
    </r>
    <r>
      <rPr>
        <sz val="8"/>
        <rFont val="Arial"/>
        <family val="2"/>
      </rPr>
      <t>isposición controlada</t>
    </r>
  </si>
  <si>
    <r>
      <t xml:space="preserve">Del cual: </t>
    </r>
    <r>
      <rPr>
        <sz val="8"/>
        <rFont val="Arial"/>
        <family val="2"/>
      </rPr>
      <t>disposición controlada</t>
    </r>
  </si>
  <si>
    <t xml:space="preserve">La cantidad indicada en ‘Total de desechos generados (línea 8) debe ser igual a la suma de las cantidades de desechos indicadas en otras actividades económicas y de los hogares.  Existen las siguientes excepciones a esta regla:  
1) Si los datos (o estimaciones) se encuentran disponibles para la cantidad total de desechos generados, pero no están disponibles o sólo están parcialmente disponibles de acuerdo a el desglose solicitado en el cuadro, sírvase indicar datos sobre “Total generación de desechos” (línea 8) y cualquier categoría del Cuadro que sea aplicable.
2) Si los datos (o estimaciones) no se encuentran disponibles para la cantidad total de desechos generados, y solamente están disponibles para categorías seleccionadas de desechos (líneas 1 a 5), sírvase indicar datos relevantes para esas categorías pero déjese la línea 8 vacía.
Para “Otras actividades económicas excepto las de la división 38 de la CIIU” (línea 6) sírvase indicar explicaciones detalladas en la sección de notas debajo de los cuadros. </t>
  </si>
  <si>
    <t>Recolección, transporte, tratamiento y eliminación de desechos, incluyendo el mantenimiento de los sitios de eliminación.</t>
  </si>
  <si>
    <t>Disiposición en vertederos</t>
  </si>
  <si>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</si>
  <si>
    <t>Desechos municipales</t>
  </si>
  <si>
    <t>Los desechos municipales, recogidos por los municipios o en su nombre, por empresas públicas o privadas, incluyen los desechos generados por: hogares, actividades comerciales, pequeñas empresas, edificios de oficinas e instituciones (escuelas, hospitales, edificios gubernamentales). También incluyen los desechos voluminosos (por ejemplo, grandes electrodomésticos, muebles viejos, colchones) y los desechos de algunos servicios municipales, como los generados por el mantenimiento de parques y jardines, desechos derivados de la limpieza de calles (barrido, basura, desperdicios de mercados) si se gestionan como desechos. Esta definición excluye los desechos del sistema municipal de alcantarillado y tratamiento de aguas residuales y de las actividades municipales de construcción y demolición.</t>
  </si>
  <si>
    <t>Cantidad total de desechos municipales recogidos (=1+2)</t>
  </si>
  <si>
    <t xml:space="preserve">Cantidad total de desechos municipales recogidos (=3+4) </t>
  </si>
  <si>
    <t>Cantidad total de desechos municipales recogidos</t>
  </si>
  <si>
    <t>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t>
  </si>
  <si>
    <t>Desechos municipales gestionados en el país  (=3+4-5)</t>
  </si>
  <si>
    <t>Desechos municipales gestionados en el país</t>
  </si>
  <si>
    <t>Disposición controlada</t>
  </si>
  <si>
    <t>Disposición definitiva de desechos en fosas o en la tierra de forma controlada en un emplazamiento.</t>
  </si>
  <si>
    <t>Las definiciones se enumeran de acuerdo al  orden de aparición de las variables. En caso de que se repita una variable, la definición podrá encontrarse donde aparece por primera vez esa variable.</t>
  </si>
  <si>
    <r>
      <t xml:space="preserve">Copias del cuestionario podrán hallarse en internet en http://unstats.un.org/unsd/environment/questionnaire.htm. Los datos de recopilaciones </t>
    </r>
    <r>
      <rPr>
        <sz val="10"/>
        <rFont val="Arial"/>
        <family val="2"/>
      </rPr>
      <t>anteriores podrán consultarse en: http://unstats.un.org/unsd/environment/qindicators.htm.</t>
    </r>
  </si>
  <si>
    <t>• Reducir la toxicidad y el volumen de desechos generados en los diversos procesos de producción y consumo;</t>
  </si>
  <si>
    <t>• Aumentar la proporción del material de desecho recuperado;</t>
  </si>
  <si>
    <t>El propósito del cuestionario sobre desechos consiste en proporcionar datos coherentes que permitan derivar información y tendencias confiables en materia de:</t>
  </si>
  <si>
    <t>• la generación y el tratamiento de desechos peligrosos;</t>
  </si>
  <si>
    <t>Junto a cada cuadro se ha añadido una sección de validación de datos. Hay dos tipos de cuadros de validación: validación de la serie cronológica y validación de la coherencia. La validación de los datos presentados será de utilidad para el país y la División de Estadística.</t>
  </si>
  <si>
    <t>CUESTIONARIO 2013 ESTADISTICAS AMBIENTALES</t>
  </si>
  <si>
    <t>• la generación, recolección, tratamiento y composición de desechos municipales.</t>
  </si>
  <si>
    <t>La fuente de los datos incluidos de antemano son los cuestionarios anteriores de la División de Estadística y el PNUMA. Revísense también las notas de pie de página y corríjanse de ser necesario.</t>
  </si>
  <si>
    <t>Cantidad de desechos municipales que recolecta en el país, menos la cantidad que se exporta para su tratamiento o eliminación, mas la cantidad que se importa para su tratamiento o eliminación.</t>
  </si>
  <si>
    <t>Incineración en la cual la energía térmica se utiliza para la producción de vapor, agua caliente o energía eléctrica.</t>
  </si>
  <si>
    <t>Stocks de desechos peligrosos al final del año (=1+2+3-4-5)</t>
  </si>
  <si>
    <t>Stocks de desechos peligrosos al principio del año</t>
  </si>
  <si>
    <r>
      <t xml:space="preserve">Los datos que se solicitan en el presente cuestionario podrán haber sido reunidos o recopilados inicialmente por diferentes instituciones de un país. Se solicita a las oficinas nacionales de estadística o los ministerios del medio ambiente que consoliden la información de dichas fuentes diversas. En el caso los desechos peligros por favor consulte a los </t>
    </r>
    <r>
      <rPr>
        <sz val="10"/>
        <rFont val="Arial"/>
        <family val="2"/>
      </rPr>
      <t>puntos focales de su país a la Convención de Basilea, como se indica en la descripción de la Cuadro R2.</t>
    </r>
  </si>
  <si>
    <t>http://unstats.un.org/unsd/publication/SeriesM/seriesm_4rev4s.pdf</t>
  </si>
  <si>
    <t xml:space="preserve">El desglose se basa en la Clasificación Industrial Internacional Uniforme de todas las Actividades Económicas (CIIU.Rev.4)
http://unstats.un.org/unsd/publication/SeriesM/seriesm_4rev4s.pdf </t>
  </si>
  <si>
    <t>Este cuestionario solicita información sobre la cantidad total de desechos (no peligrosos y peligrosos), que generan las diferentes actividades económicas y los hogares. El desglose por sector se rige por la Clasificación Industrial Internacional Uniforme de todas las Actividades Económicas (CIIU Rev.4). La clasificación completa puede consultarse: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</si>
</sst>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09">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0"/>
      <color indexed="23"/>
      <name val="Arial"/>
      <family val="2"/>
    </font>
    <font>
      <sz val="11"/>
      <color indexed="12"/>
      <name val="Arial"/>
      <family val="2"/>
    </font>
    <font>
      <b/>
      <sz val="11"/>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5"/>
      <name val="Arial"/>
      <family val="2"/>
    </font>
    <font>
      <b/>
      <sz val="15"/>
      <name val="Arial"/>
      <family val="2"/>
    </font>
    <font>
      <sz val="10"/>
      <color indexed="8"/>
      <name val="Times New Roman"/>
      <family val="1"/>
    </font>
    <font>
      <sz val="10"/>
      <color indexed="53"/>
      <name val="Arial"/>
      <family val="2"/>
    </font>
    <font>
      <vertAlign val="subscript"/>
      <sz val="8"/>
      <name val="Tahoma"/>
      <family val="2"/>
    </font>
    <font>
      <b/>
      <sz val="8"/>
      <color indexed="12"/>
      <name val="Arial"/>
      <family val="2"/>
    </font>
    <font>
      <sz val="12"/>
      <color indexed="12"/>
      <name val="Arial"/>
      <family val="2"/>
    </font>
    <font>
      <sz val="12"/>
      <color indexed="62"/>
      <name val="Arial"/>
      <family val="2"/>
    </font>
    <font>
      <u val="single"/>
      <sz val="16"/>
      <name val="Arial"/>
      <family val="2"/>
    </font>
    <font>
      <u val="single"/>
      <sz val="10"/>
      <name val="Arial"/>
      <family val="2"/>
    </font>
    <font>
      <u val="single"/>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4"/>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bottom style="thin"/>
    </border>
    <border>
      <left style="hair">
        <color indexed="8"/>
      </left>
      <right style="hair">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hair">
        <color indexed="8"/>
      </left>
      <right style="hair">
        <color indexed="8"/>
      </right>
      <top style="hair"/>
      <bottom>
        <color indexed="63"/>
      </bottom>
    </border>
    <border>
      <left style="thin"/>
      <right style="thin"/>
      <top style="thin"/>
      <bottom style="thin"/>
    </border>
    <border>
      <left style="hair"/>
      <right style="hair"/>
      <top style="hair"/>
      <bottom style="thin"/>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right style="hair"/>
      <top style="thin"/>
      <bottom style="thin"/>
    </border>
    <border>
      <left style="hair"/>
      <right style="hair"/>
      <top style="thin"/>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right style="hair"/>
      <top style="thin"/>
      <bottom style="hair"/>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style="thin"/>
    </border>
    <border>
      <left style="medium">
        <color indexed="8"/>
      </left>
      <right style="thin">
        <color indexed="8"/>
      </right>
      <top>
        <color indexed="63"/>
      </top>
      <bottom>
        <color indexed="63"/>
      </bottom>
    </border>
    <border>
      <left style="hair"/>
      <right style="hair"/>
      <top>
        <color indexed="63"/>
      </top>
      <bottom style="hair"/>
    </border>
    <border>
      <left style="hair">
        <color indexed="8"/>
      </left>
      <right>
        <color indexed="63"/>
      </right>
      <top style="thin">
        <color indexed="8"/>
      </top>
      <bottom style="hair">
        <color indexed="8"/>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7" fillId="0" borderId="0" applyNumberFormat="0" applyFill="0" applyBorder="0" applyAlignment="0" applyProtection="0"/>
    <xf numFmtId="0" fontId="24"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840">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4" borderId="1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0" borderId="13"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4" borderId="14"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4"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center"/>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18" fillId="0" borderId="19" xfId="0" applyFont="1" applyFill="1" applyBorder="1" applyAlignment="1">
      <alignment horizontal="center"/>
    </xf>
    <xf numFmtId="0" fontId="0" fillId="0" borderId="0" xfId="0" applyBorder="1" applyAlignment="1" applyProtection="1">
      <alignment/>
      <protection locked="0"/>
    </xf>
    <xf numFmtId="0" fontId="18" fillId="0" borderId="20" xfId="0" applyFont="1" applyFill="1" applyBorder="1" applyAlignment="1">
      <alignment horizontal="center"/>
    </xf>
    <xf numFmtId="0" fontId="21" fillId="0" borderId="20" xfId="0" applyFont="1" applyFill="1" applyBorder="1" applyAlignment="1">
      <alignment horizontal="left" wrapText="1"/>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11" fillId="34" borderId="13"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2" fillId="0" borderId="19" xfId="0" applyFont="1" applyFill="1" applyBorder="1" applyAlignment="1" applyProtection="1">
      <alignment horizontal="left" wrapText="1" indent="3"/>
      <protection/>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19" xfId="0" applyFont="1" applyFill="1" applyBorder="1" applyAlignment="1" applyProtection="1">
      <alignment horizontal="left" wrapText="1" indent="1"/>
      <protection/>
    </xf>
    <xf numFmtId="0" fontId="22" fillId="0" borderId="19" xfId="0" applyFont="1" applyFill="1" applyBorder="1" applyAlignment="1" applyProtection="1">
      <alignment horizontal="left" wrapText="1" indent="2"/>
      <protection/>
    </xf>
    <xf numFmtId="0" fontId="18" fillId="0" borderId="25" xfId="0" applyFont="1" applyFill="1" applyBorder="1" applyAlignment="1">
      <alignment horizontal="center"/>
    </xf>
    <xf numFmtId="0" fontId="18" fillId="0" borderId="20" xfId="0" applyFont="1" applyFill="1" applyBorder="1" applyAlignment="1" applyProtection="1">
      <alignment horizontal="right" wrapText="1" indent="1"/>
      <protection/>
    </xf>
    <xf numFmtId="0" fontId="18" fillId="0" borderId="0" xfId="0" applyFont="1" applyBorder="1" applyAlignment="1">
      <alignment horizontal="left" vertical="center"/>
    </xf>
    <xf numFmtId="0" fontId="0" fillId="0" borderId="0" xfId="0" applyFont="1" applyAlignment="1">
      <alignment vertical="center"/>
    </xf>
    <xf numFmtId="0" fontId="18" fillId="0" borderId="18" xfId="0" applyFont="1" applyFill="1" applyBorder="1" applyAlignment="1">
      <alignment wrapText="1"/>
    </xf>
    <xf numFmtId="0" fontId="21" fillId="0" borderId="0" xfId="0" applyFont="1" applyFill="1" applyAlignment="1">
      <alignment/>
    </xf>
    <xf numFmtId="0" fontId="23"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26" xfId="0" applyFont="1" applyFill="1" applyBorder="1" applyAlignment="1">
      <alignment horizontal="center"/>
    </xf>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8" xfId="0" applyFont="1" applyFill="1" applyBorder="1" applyAlignment="1">
      <alignment horizontal="left" vertical="center" wrapText="1"/>
    </xf>
    <xf numFmtId="0" fontId="6" fillId="0" borderId="0" xfId="0" applyFont="1" applyFill="1" applyBorder="1" applyAlignment="1">
      <alignment horizontal="center"/>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30" xfId="0" applyBorder="1" applyAlignment="1">
      <alignment/>
    </xf>
    <xf numFmtId="0" fontId="22" fillId="0" borderId="18" xfId="0" applyFont="1" applyFill="1" applyBorder="1" applyAlignment="1" applyProtection="1">
      <alignment horizontal="left" wrapText="1"/>
      <protection/>
    </xf>
    <xf numFmtId="2" fontId="18" fillId="0" borderId="0" xfId="0" applyNumberFormat="1" applyFont="1" applyFill="1" applyBorder="1" applyAlignment="1">
      <alignment horizontal="center"/>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0" fontId="21" fillId="34" borderId="17" xfId="0" applyNumberFormat="1" applyFont="1" applyFill="1" applyBorder="1" applyAlignment="1" applyProtection="1">
      <alignment horizontal="center" vertical="center"/>
      <protection locked="0"/>
    </xf>
    <xf numFmtId="0" fontId="30" fillId="34" borderId="17" xfId="0" applyNumberFormat="1" applyFont="1" applyFill="1" applyBorder="1" applyAlignment="1" applyProtection="1">
      <alignment horizontal="center" vertical="center"/>
      <protection locked="0"/>
    </xf>
    <xf numFmtId="0" fontId="31" fillId="35" borderId="0" xfId="0" applyFont="1" applyFill="1" applyBorder="1" applyAlignment="1">
      <alignment/>
    </xf>
    <xf numFmtId="0" fontId="31" fillId="0" borderId="0" xfId="0" applyFont="1" applyFill="1" applyBorder="1" applyAlignment="1">
      <alignment/>
    </xf>
    <xf numFmtId="0" fontId="31" fillId="0" borderId="0" xfId="0" applyFont="1" applyAlignment="1">
      <alignment/>
    </xf>
    <xf numFmtId="0" fontId="31" fillId="36" borderId="0" xfId="0" applyFont="1" applyFill="1" applyAlignment="1">
      <alignment/>
    </xf>
    <xf numFmtId="0" fontId="31" fillId="0" borderId="0" xfId="0" applyFont="1" applyAlignment="1" applyProtection="1">
      <alignment/>
      <protection locked="0"/>
    </xf>
    <xf numFmtId="0" fontId="31" fillId="0" borderId="0" xfId="0" applyFont="1" applyAlignment="1">
      <alignment horizontal="left"/>
    </xf>
    <xf numFmtId="0" fontId="31" fillId="35" borderId="0" xfId="0" applyFont="1" applyFill="1" applyAlignment="1">
      <alignment/>
    </xf>
    <xf numFmtId="0" fontId="31" fillId="0" borderId="0" xfId="0" applyFont="1" applyFill="1" applyAlignment="1">
      <alignment/>
    </xf>
    <xf numFmtId="0" fontId="31" fillId="0" borderId="0" xfId="57" applyFont="1" applyBorder="1" applyAlignment="1">
      <alignment horizontal="center" vertical="center"/>
      <protection/>
    </xf>
    <xf numFmtId="0" fontId="31" fillId="0" borderId="0" xfId="0" applyFont="1" applyAlignment="1">
      <alignment vertical="center"/>
    </xf>
    <xf numFmtId="0" fontId="30" fillId="0" borderId="31" xfId="0" applyNumberFormat="1" applyFont="1" applyBorder="1" applyAlignment="1" applyProtection="1">
      <alignment horizontal="center" vertical="center"/>
      <protection locked="0"/>
    </xf>
    <xf numFmtId="0" fontId="31" fillId="0" borderId="31" xfId="0" applyFont="1" applyFill="1" applyBorder="1" applyAlignment="1" applyProtection="1">
      <alignment horizontal="center"/>
      <protection locked="0"/>
    </xf>
    <xf numFmtId="0" fontId="21" fillId="36"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29" fillId="35" borderId="0" xfId="0" applyNumberFormat="1" applyFont="1" applyFill="1" applyAlignment="1">
      <alignment horizontal="center"/>
    </xf>
    <xf numFmtId="0" fontId="18" fillId="36"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3" fillId="35" borderId="0" xfId="0" applyNumberFormat="1" applyFont="1" applyFill="1" applyAlignment="1">
      <alignment horizontal="left" vertical="center"/>
    </xf>
    <xf numFmtId="0" fontId="34" fillId="34" borderId="17" xfId="0" applyNumberFormat="1" applyFont="1" applyFill="1" applyBorder="1" applyAlignment="1" applyProtection="1">
      <alignment horizontal="left" vertical="center"/>
      <protection locked="0"/>
    </xf>
    <xf numFmtId="0" fontId="33" fillId="0" borderId="0" xfId="0" applyNumberFormat="1" applyFont="1" applyFill="1" applyBorder="1" applyAlignment="1">
      <alignment horizontal="left" vertical="center"/>
    </xf>
    <xf numFmtId="0" fontId="33" fillId="35" borderId="0" xfId="0" applyNumberFormat="1" applyFont="1" applyFill="1" applyBorder="1" applyAlignment="1">
      <alignment horizontal="left" vertical="center"/>
    </xf>
    <xf numFmtId="0" fontId="33" fillId="0" borderId="0" xfId="0" applyNumberFormat="1" applyFont="1" applyFill="1" applyAlignment="1">
      <alignment horizontal="left" vertical="center"/>
    </xf>
    <xf numFmtId="2" fontId="33" fillId="0" borderId="0" xfId="0" applyNumberFormat="1" applyFont="1" applyAlignment="1">
      <alignment horizontal="left" vertical="center"/>
    </xf>
    <xf numFmtId="2" fontId="33" fillId="0" borderId="0" xfId="57" applyNumberFormat="1" applyFont="1" applyBorder="1" applyAlignment="1">
      <alignment horizontal="left" vertical="center"/>
      <protection/>
    </xf>
    <xf numFmtId="2" fontId="33" fillId="36" borderId="0" xfId="0" applyNumberFormat="1" applyFont="1" applyFill="1" applyAlignment="1">
      <alignment horizontal="left" vertical="center"/>
    </xf>
    <xf numFmtId="2" fontId="33" fillId="0" borderId="0" xfId="0" applyNumberFormat="1" applyFont="1" applyAlignment="1" applyProtection="1">
      <alignment horizontal="left" vertical="center"/>
      <protection locked="0"/>
    </xf>
    <xf numFmtId="0" fontId="35" fillId="36" borderId="0" xfId="0" applyNumberFormat="1" applyFont="1" applyFill="1" applyBorder="1" applyAlignment="1">
      <alignment horizontal="left" vertical="center"/>
    </xf>
    <xf numFmtId="0" fontId="32" fillId="0" borderId="0" xfId="0" applyNumberFormat="1" applyFont="1" applyBorder="1" applyAlignment="1" applyProtection="1">
      <alignment horizontal="left" vertical="center"/>
      <protection locked="0"/>
    </xf>
    <xf numFmtId="0" fontId="32" fillId="0" borderId="0" xfId="0" applyNumberFormat="1" applyFont="1" applyBorder="1" applyAlignment="1">
      <alignment horizontal="left" vertical="center"/>
    </xf>
    <xf numFmtId="0" fontId="32" fillId="35" borderId="0" xfId="0" applyNumberFormat="1" applyFont="1" applyFill="1" applyAlignment="1">
      <alignment horizontal="left" vertical="center"/>
    </xf>
    <xf numFmtId="0" fontId="36" fillId="0" borderId="0" xfId="0" applyNumberFormat="1" applyFont="1" applyAlignment="1">
      <alignment horizontal="left" vertical="center"/>
    </xf>
    <xf numFmtId="0" fontId="32" fillId="0" borderId="0" xfId="0" applyNumberFormat="1" applyFont="1" applyFill="1" applyBorder="1" applyAlignment="1">
      <alignment horizontal="left" vertical="center"/>
    </xf>
    <xf numFmtId="0" fontId="35" fillId="0" borderId="0" xfId="0" applyNumberFormat="1" applyFont="1" applyAlignment="1">
      <alignment horizontal="left" vertical="center" wrapText="1"/>
    </xf>
    <xf numFmtId="0" fontId="32" fillId="35" borderId="0" xfId="0" applyNumberFormat="1" applyFont="1" applyFill="1" applyBorder="1" applyAlignment="1">
      <alignment horizontal="left" vertical="center"/>
    </xf>
    <xf numFmtId="0" fontId="32" fillId="0" borderId="0" xfId="0" applyNumberFormat="1" applyFont="1" applyAlignment="1">
      <alignment horizontal="left" vertical="center"/>
    </xf>
    <xf numFmtId="0" fontId="37" fillId="35" borderId="0" xfId="0" applyNumberFormat="1" applyFont="1" applyFill="1" applyAlignment="1">
      <alignment horizontal="left" vertical="center"/>
    </xf>
    <xf numFmtId="0" fontId="32" fillId="36" borderId="0" xfId="0" applyNumberFormat="1" applyFont="1" applyFill="1" applyAlignment="1">
      <alignment horizontal="left" vertical="center"/>
    </xf>
    <xf numFmtId="0" fontId="32" fillId="0" borderId="0" xfId="0" applyNumberFormat="1" applyFont="1" applyAlignment="1" applyProtection="1">
      <alignment horizontal="left" vertical="center"/>
      <protection locked="0"/>
    </xf>
    <xf numFmtId="0" fontId="32" fillId="0" borderId="0" xfId="0" applyNumberFormat="1" applyFont="1" applyFill="1" applyAlignment="1">
      <alignment horizontal="left" vertical="center"/>
    </xf>
    <xf numFmtId="0" fontId="32" fillId="0" borderId="0" xfId="0" applyFont="1" applyFill="1" applyAlignment="1" applyProtection="1">
      <alignment horizontal="left" vertical="center"/>
      <protection locked="0"/>
    </xf>
    <xf numFmtId="0" fontId="6" fillId="0" borderId="0" xfId="0" applyFont="1" applyFill="1" applyBorder="1" applyAlignment="1">
      <alignment/>
    </xf>
    <xf numFmtId="0" fontId="31" fillId="0" borderId="0" xfId="0" applyFont="1" applyBorder="1" applyAlignment="1">
      <alignment/>
    </xf>
    <xf numFmtId="0" fontId="21" fillId="0" borderId="19" xfId="0" applyFont="1" applyFill="1" applyBorder="1" applyAlignment="1">
      <alignment wrapText="1"/>
    </xf>
    <xf numFmtId="0" fontId="32" fillId="0" borderId="0" xfId="0" applyNumberFormat="1" applyFont="1" applyFill="1" applyBorder="1" applyAlignment="1" applyProtection="1">
      <alignment horizontal="left" vertical="center" wrapText="1"/>
      <protection locked="0"/>
    </xf>
    <xf numFmtId="0" fontId="31" fillId="0" borderId="0" xfId="0" applyFont="1" applyFill="1" applyBorder="1" applyAlignment="1" applyProtection="1">
      <alignment/>
      <protection locked="0"/>
    </xf>
    <xf numFmtId="0" fontId="31" fillId="0" borderId="0" xfId="0" applyFont="1" applyFill="1" applyBorder="1" applyAlignment="1">
      <alignment horizontal="left"/>
    </xf>
    <xf numFmtId="0" fontId="30"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0"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1" fillId="0" borderId="0" xfId="0" applyFont="1" applyFill="1" applyBorder="1" applyAlignment="1">
      <alignment/>
    </xf>
    <xf numFmtId="2" fontId="34" fillId="0" borderId="0" xfId="0" applyNumberFormat="1" applyFont="1" applyFill="1" applyBorder="1" applyAlignment="1">
      <alignment horizontal="left" vertical="center"/>
    </xf>
    <xf numFmtId="0" fontId="21" fillId="0" borderId="18" xfId="0" applyFont="1" applyFill="1" applyBorder="1" applyAlignment="1">
      <alignment horizontal="left" wrapText="1"/>
    </xf>
    <xf numFmtId="0" fontId="0" fillId="0" borderId="0" xfId="0" applyFont="1" applyFill="1" applyBorder="1" applyAlignment="1">
      <alignment/>
    </xf>
    <xf numFmtId="0" fontId="0" fillId="0" borderId="0" xfId="0" applyFont="1" applyFill="1" applyBorder="1" applyAlignment="1">
      <alignment vertical="center"/>
    </xf>
    <xf numFmtId="0" fontId="21" fillId="34" borderId="32" xfId="0" applyFont="1" applyFill="1" applyBorder="1" applyAlignment="1">
      <alignment horizontal="center" vertical="center"/>
    </xf>
    <xf numFmtId="0" fontId="21" fillId="34" borderId="32" xfId="0" applyNumberFormat="1" applyFont="1" applyFill="1" applyBorder="1" applyAlignment="1" applyProtection="1">
      <alignment horizontal="center" vertical="center"/>
      <protection locked="0"/>
    </xf>
    <xf numFmtId="0" fontId="30" fillId="34" borderId="32" xfId="0" applyNumberFormat="1" applyFont="1" applyFill="1" applyBorder="1" applyAlignment="1" applyProtection="1">
      <alignment horizontal="center" vertical="center"/>
      <protection locked="0"/>
    </xf>
    <xf numFmtId="0" fontId="21" fillId="34" borderId="32" xfId="0" applyFont="1" applyFill="1" applyBorder="1" applyAlignment="1" applyProtection="1">
      <alignment horizontal="center" vertical="center"/>
      <protection locked="0"/>
    </xf>
    <xf numFmtId="0" fontId="34" fillId="34" borderId="32" xfId="0" applyNumberFormat="1" applyFont="1" applyFill="1" applyBorder="1" applyAlignment="1" applyProtection="1">
      <alignment horizontal="left" vertical="center"/>
      <protection locked="0"/>
    </xf>
    <xf numFmtId="0" fontId="18" fillId="0" borderId="33" xfId="0" applyFont="1" applyFill="1" applyBorder="1" applyAlignment="1">
      <alignment horizont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6" xfId="0" applyFont="1" applyFill="1" applyBorder="1" applyAlignment="1">
      <alignment horizontal="left"/>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34" xfId="0" applyNumberFormat="1" applyFont="1" applyFill="1" applyBorder="1" applyAlignment="1">
      <alignment horizontal="left" vertical="top" wrapText="1"/>
    </xf>
    <xf numFmtId="0" fontId="11" fillId="0" borderId="29" xfId="0" applyFont="1" applyFill="1" applyBorder="1" applyAlignment="1">
      <alignment vertical="top" wrapText="1"/>
    </xf>
    <xf numFmtId="49" fontId="14" fillId="0" borderId="35" xfId="0" applyNumberFormat="1" applyFont="1" applyFill="1" applyBorder="1" applyAlignment="1">
      <alignment horizontal="left" vertical="top" wrapText="1"/>
    </xf>
    <xf numFmtId="0" fontId="11" fillId="0" borderId="36" xfId="0" applyFont="1" applyFill="1" applyBorder="1" applyAlignment="1">
      <alignment horizontal="left" vertical="top" wrapText="1"/>
    </xf>
    <xf numFmtId="0" fontId="11" fillId="0" borderId="29"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34" xfId="0" applyFont="1" applyFill="1" applyBorder="1" applyAlignment="1">
      <alignment horizontal="left" vertical="top"/>
    </xf>
    <xf numFmtId="0" fontId="11" fillId="0" borderId="37" xfId="0" applyFont="1" applyFill="1" applyBorder="1" applyAlignment="1">
      <alignment vertical="top" wrapText="1"/>
    </xf>
    <xf numFmtId="0" fontId="11" fillId="0" borderId="38" xfId="0" applyFont="1" applyFill="1" applyBorder="1" applyAlignment="1">
      <alignment horizontal="left" vertical="top" wrapText="1"/>
    </xf>
    <xf numFmtId="0" fontId="0" fillId="0" borderId="29" xfId="0" applyFont="1" applyFill="1" applyBorder="1" applyAlignment="1" applyProtection="1">
      <alignment vertical="top" wrapText="1"/>
      <protection/>
    </xf>
    <xf numFmtId="0" fontId="0" fillId="0" borderId="39" xfId="0" applyFont="1" applyFill="1" applyBorder="1" applyAlignment="1">
      <alignmen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39" fillId="0" borderId="0" xfId="0" applyNumberFormat="1" applyFont="1" applyFill="1" applyBorder="1" applyAlignment="1">
      <alignment horizontal="left" vertical="top" wrapText="1"/>
    </xf>
    <xf numFmtId="0" fontId="18" fillId="0" borderId="40" xfId="0" applyFont="1" applyFill="1" applyBorder="1" applyAlignment="1">
      <alignment horizontal="center"/>
    </xf>
    <xf numFmtId="0" fontId="18" fillId="37" borderId="19" xfId="0" applyFont="1" applyFill="1" applyBorder="1" applyAlignment="1">
      <alignment horizontal="center"/>
    </xf>
    <xf numFmtId="0" fontId="32" fillId="37"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5" fillId="34" borderId="17" xfId="0" applyNumberFormat="1" applyFont="1" applyFill="1" applyBorder="1" applyAlignment="1" applyProtection="1">
      <alignment horizontal="left" vertical="center"/>
      <protection locked="0"/>
    </xf>
    <xf numFmtId="0" fontId="40" fillId="34" borderId="17" xfId="0" applyNumberFormat="1" applyFont="1" applyFill="1" applyBorder="1" applyAlignment="1" applyProtection="1">
      <alignment horizontal="left" vertical="center"/>
      <protection locked="0"/>
    </xf>
    <xf numFmtId="0" fontId="7" fillId="0" borderId="30" xfId="0" applyFont="1" applyBorder="1" applyAlignment="1" applyProtection="1">
      <alignment/>
      <protection locked="0"/>
    </xf>
    <xf numFmtId="0" fontId="32" fillId="0" borderId="30" xfId="0" applyFont="1" applyBorder="1" applyAlignment="1">
      <alignment horizontal="left" vertical="center" wrapText="1"/>
    </xf>
    <xf numFmtId="0" fontId="18" fillId="0" borderId="30" xfId="0" applyFont="1" applyBorder="1" applyAlignment="1">
      <alignment horizontal="center" vertical="center"/>
    </xf>
    <xf numFmtId="0" fontId="18" fillId="0" borderId="30" xfId="0" applyFont="1" applyBorder="1" applyAlignment="1">
      <alignment horizontal="center" vertical="center" wrapText="1"/>
    </xf>
    <xf numFmtId="0" fontId="0" fillId="0" borderId="30" xfId="0" applyFont="1" applyBorder="1" applyAlignment="1">
      <alignment/>
    </xf>
    <xf numFmtId="0" fontId="18" fillId="0" borderId="0" xfId="0" applyFont="1" applyBorder="1" applyAlignment="1">
      <alignment horizontal="center" vertical="center"/>
    </xf>
    <xf numFmtId="0" fontId="32" fillId="0" borderId="0" xfId="0" applyFont="1" applyBorder="1" applyAlignment="1">
      <alignment horizontal="left" vertical="center" wrapText="1"/>
    </xf>
    <xf numFmtId="0" fontId="18" fillId="0" borderId="0" xfId="0" applyFont="1" applyBorder="1" applyAlignment="1">
      <alignment horizontal="center" vertical="center" wrapText="1"/>
    </xf>
    <xf numFmtId="0" fontId="32"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2" fillId="0" borderId="0" xfId="0" applyNumberFormat="1" applyFont="1" applyFill="1" applyAlignment="1" applyProtection="1">
      <alignment horizontal="left" vertical="center"/>
      <protection locked="0"/>
    </xf>
    <xf numFmtId="0" fontId="37"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2"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41" xfId="0" applyFont="1" applyFill="1" applyBorder="1" applyAlignment="1">
      <alignment horizontal="center" wrapText="1"/>
    </xf>
    <xf numFmtId="0" fontId="39" fillId="0" borderId="0" xfId="0" applyNumberFormat="1" applyFont="1" applyFill="1" applyBorder="1" applyAlignment="1">
      <alignment horizontal="center" vertical="top" wrapText="1"/>
    </xf>
    <xf numFmtId="0" fontId="32" fillId="0" borderId="31" xfId="0" applyNumberFormat="1" applyFont="1" applyFill="1" applyBorder="1" applyAlignment="1" applyProtection="1">
      <alignment horizontal="left" vertical="center" wrapText="1"/>
      <protection locked="0"/>
    </xf>
    <xf numFmtId="2" fontId="21" fillId="0" borderId="16" xfId="0" applyNumberFormat="1" applyFont="1" applyFill="1" applyBorder="1" applyAlignment="1">
      <alignment horizontal="center"/>
    </xf>
    <xf numFmtId="0" fontId="30" fillId="0" borderId="16" xfId="0" applyFont="1" applyFill="1" applyBorder="1" applyAlignment="1">
      <alignment/>
    </xf>
    <xf numFmtId="0" fontId="31" fillId="0" borderId="16" xfId="0" applyFont="1" applyFill="1" applyBorder="1" applyAlignment="1">
      <alignment/>
    </xf>
    <xf numFmtId="2" fontId="18" fillId="38" borderId="0" xfId="0" applyNumberFormat="1" applyFont="1" applyFill="1" applyBorder="1" applyAlignment="1">
      <alignment horizontal="center"/>
    </xf>
    <xf numFmtId="0" fontId="31" fillId="38" borderId="0" xfId="0" applyFont="1" applyFill="1" applyBorder="1" applyAlignment="1">
      <alignment/>
    </xf>
    <xf numFmtId="2" fontId="18" fillId="38" borderId="0" xfId="0" applyNumberFormat="1" applyFont="1" applyFill="1" applyAlignment="1">
      <alignment horizontal="center"/>
    </xf>
    <xf numFmtId="0" fontId="30" fillId="0" borderId="31" xfId="0" applyNumberFormat="1" applyFont="1" applyFill="1" applyBorder="1" applyAlignment="1" applyProtection="1">
      <alignment horizontal="center" vertical="center"/>
      <protection locked="0"/>
    </xf>
    <xf numFmtId="0" fontId="42" fillId="34" borderId="32"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38" fillId="0" borderId="0" xfId="0" applyFont="1" applyBorder="1" applyAlignment="1" applyProtection="1">
      <alignment vertical="center"/>
      <protection locked="0"/>
    </xf>
    <xf numFmtId="0" fontId="30" fillId="0" borderId="31" xfId="0" applyNumberFormat="1" applyFont="1" applyFill="1" applyBorder="1" applyAlignment="1" applyProtection="1">
      <alignment horizontal="center"/>
      <protection locked="0"/>
    </xf>
    <xf numFmtId="0" fontId="32" fillId="0" borderId="31"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7" borderId="0" xfId="0" applyFont="1" applyFill="1" applyAlignment="1">
      <alignment/>
    </xf>
    <xf numFmtId="0" fontId="8" fillId="37" borderId="0" xfId="0" applyFont="1" applyFill="1" applyBorder="1" applyAlignment="1" applyProtection="1">
      <alignment horizontal="left"/>
      <protection locked="0"/>
    </xf>
    <xf numFmtId="0" fontId="0" fillId="37" borderId="0" xfId="0" applyFill="1" applyBorder="1" applyAlignment="1">
      <alignment/>
    </xf>
    <xf numFmtId="0" fontId="0" fillId="37" borderId="0" xfId="0" applyFill="1" applyAlignment="1">
      <alignment/>
    </xf>
    <xf numFmtId="0" fontId="0" fillId="37" borderId="30" xfId="0" applyFill="1" applyBorder="1" applyAlignment="1">
      <alignment/>
    </xf>
    <xf numFmtId="0" fontId="19" fillId="37" borderId="30" xfId="0" applyFont="1" applyFill="1" applyBorder="1" applyAlignment="1">
      <alignment/>
    </xf>
    <xf numFmtId="0" fontId="19" fillId="37" borderId="0" xfId="0" applyFont="1" applyFill="1" applyBorder="1" applyAlignment="1">
      <alignment/>
    </xf>
    <xf numFmtId="0" fontId="19" fillId="37" borderId="0" xfId="0" applyFont="1" applyFill="1" applyAlignment="1">
      <alignment/>
    </xf>
    <xf numFmtId="0" fontId="18" fillId="37" borderId="42" xfId="0" applyFont="1" applyFill="1" applyBorder="1" applyAlignment="1">
      <alignment horizontal="center"/>
    </xf>
    <xf numFmtId="0" fontId="18" fillId="37" borderId="0" xfId="0" applyFont="1" applyFill="1" applyBorder="1" applyAlignment="1">
      <alignment horizontal="center"/>
    </xf>
    <xf numFmtId="0" fontId="18" fillId="37" borderId="0" xfId="0" applyFont="1" applyFill="1" applyBorder="1" applyAlignment="1" applyProtection="1">
      <alignment horizontal="center" vertical="center" wrapText="1"/>
      <protection locked="0"/>
    </xf>
    <xf numFmtId="0" fontId="18" fillId="37" borderId="0" xfId="0" applyFont="1" applyFill="1" applyBorder="1" applyAlignment="1" applyProtection="1">
      <alignment horizontal="center" vertical="center"/>
      <protection locked="0"/>
    </xf>
    <xf numFmtId="0" fontId="32" fillId="37" borderId="0" xfId="0" applyNumberFormat="1" applyFont="1" applyFill="1" applyBorder="1" applyAlignment="1" applyProtection="1">
      <alignment horizontal="left" vertical="center" wrapText="1"/>
      <protection locked="0"/>
    </xf>
    <xf numFmtId="0" fontId="21" fillId="37" borderId="0" xfId="0" applyFont="1" applyFill="1" applyBorder="1" applyAlignment="1">
      <alignment horizontal="left"/>
    </xf>
    <xf numFmtId="0" fontId="27" fillId="37" borderId="0" xfId="0" applyFont="1" applyFill="1" applyBorder="1" applyAlignment="1">
      <alignment horizontal="right" wrapText="1"/>
    </xf>
    <xf numFmtId="0" fontId="0" fillId="37" borderId="0" xfId="0" applyFont="1" applyFill="1" applyBorder="1" applyAlignment="1">
      <alignment/>
    </xf>
    <xf numFmtId="0" fontId="8" fillId="37" borderId="0" xfId="0" applyFont="1" applyFill="1" applyAlignment="1">
      <alignment/>
    </xf>
    <xf numFmtId="0" fontId="8" fillId="37" borderId="0" xfId="0" applyFont="1" applyFill="1" applyBorder="1" applyAlignment="1">
      <alignment/>
    </xf>
    <xf numFmtId="0" fontId="7" fillId="37" borderId="0" xfId="0" applyFont="1" applyFill="1" applyBorder="1" applyAlignment="1" applyProtection="1">
      <alignment/>
      <protection locked="0"/>
    </xf>
    <xf numFmtId="0" fontId="8" fillId="37" borderId="0" xfId="0" applyFont="1" applyFill="1" applyBorder="1" applyAlignment="1" applyProtection="1">
      <alignment/>
      <protection locked="0"/>
    </xf>
    <xf numFmtId="0" fontId="7" fillId="37" borderId="0" xfId="0" applyFont="1" applyFill="1" applyBorder="1" applyAlignment="1" applyProtection="1">
      <alignment/>
      <protection locked="0"/>
    </xf>
    <xf numFmtId="0" fontId="18" fillId="37" borderId="18" xfId="0" applyFont="1" applyFill="1" applyBorder="1" applyAlignment="1">
      <alignment horizontal="center"/>
    </xf>
    <xf numFmtId="0" fontId="18" fillId="37" borderId="18" xfId="0" applyFont="1" applyFill="1" applyBorder="1" applyAlignment="1">
      <alignment horizontal="left" wrapText="1" indent="1"/>
    </xf>
    <xf numFmtId="0" fontId="18" fillId="37" borderId="18" xfId="0" applyNumberFormat="1" applyFont="1" applyFill="1" applyBorder="1" applyAlignment="1" applyProtection="1">
      <alignment horizontal="center"/>
      <protection locked="0"/>
    </xf>
    <xf numFmtId="0" fontId="32" fillId="37" borderId="18" xfId="0" applyNumberFormat="1" applyFont="1" applyFill="1" applyBorder="1" applyAlignment="1" applyProtection="1">
      <alignment horizontal="left" vertical="center" wrapText="1"/>
      <protection locked="0"/>
    </xf>
    <xf numFmtId="0" fontId="18" fillId="37" borderId="20" xfId="0" applyFont="1" applyFill="1" applyBorder="1" applyAlignment="1">
      <alignment horizontal="center"/>
    </xf>
    <xf numFmtId="0" fontId="44" fillId="37" borderId="0" xfId="0" applyFont="1" applyFill="1" applyBorder="1" applyAlignment="1">
      <alignment/>
    </xf>
    <xf numFmtId="0" fontId="18" fillId="37" borderId="28" xfId="0" applyNumberFormat="1" applyFont="1" applyFill="1" applyBorder="1" applyAlignment="1" applyProtection="1">
      <alignment horizontal="center"/>
      <protection locked="0"/>
    </xf>
    <xf numFmtId="0" fontId="32" fillId="37" borderId="28" xfId="0" applyNumberFormat="1" applyFont="1" applyFill="1" applyBorder="1" applyAlignment="1" applyProtection="1">
      <alignment horizontal="left" vertical="center" wrapText="1"/>
      <protection locked="0"/>
    </xf>
    <xf numFmtId="0" fontId="18" fillId="37" borderId="18" xfId="0" applyNumberFormat="1" applyFont="1" applyFill="1" applyBorder="1" applyAlignment="1" applyProtection="1">
      <alignment horizontal="center" wrapText="1"/>
      <protection/>
    </xf>
    <xf numFmtId="0" fontId="18" fillId="37" borderId="28" xfId="0" applyNumberFormat="1" applyFont="1" applyFill="1" applyBorder="1" applyAlignment="1" applyProtection="1">
      <alignment horizontal="center" wrapText="1"/>
      <protection/>
    </xf>
    <xf numFmtId="2" fontId="21" fillId="37" borderId="0" xfId="0" applyNumberFormat="1" applyFont="1" applyFill="1" applyBorder="1" applyAlignment="1">
      <alignment horizontal="center"/>
    </xf>
    <xf numFmtId="0" fontId="30" fillId="37" borderId="0" xfId="0" applyFont="1" applyFill="1" applyBorder="1" applyAlignment="1">
      <alignment horizontal="left"/>
    </xf>
    <xf numFmtId="0" fontId="31" fillId="37" borderId="0" xfId="0" applyFont="1" applyFill="1" applyBorder="1" applyAlignment="1">
      <alignment/>
    </xf>
    <xf numFmtId="2" fontId="8" fillId="37" borderId="0" xfId="0" applyNumberFormat="1" applyFont="1" applyFill="1" applyBorder="1" applyAlignment="1">
      <alignment horizontal="left"/>
    </xf>
    <xf numFmtId="0" fontId="31" fillId="37" borderId="0" xfId="0" applyFont="1" applyFill="1" applyBorder="1" applyAlignment="1">
      <alignment horizontal="left"/>
    </xf>
    <xf numFmtId="0" fontId="18" fillId="37" borderId="33" xfId="0" applyFont="1" applyFill="1" applyBorder="1" applyAlignment="1">
      <alignment horizontal="center"/>
    </xf>
    <xf numFmtId="0" fontId="30" fillId="37" borderId="33" xfId="0" applyNumberFormat="1" applyFont="1" applyFill="1" applyBorder="1" applyAlignment="1" applyProtection="1">
      <alignment horizontal="center"/>
      <protection locked="0"/>
    </xf>
    <xf numFmtId="0" fontId="21" fillId="37" borderId="43" xfId="0" applyFont="1" applyFill="1" applyBorder="1" applyAlignment="1">
      <alignment horizontal="left" wrapText="1"/>
    </xf>
    <xf numFmtId="0" fontId="18" fillId="37" borderId="19" xfId="0" applyNumberFormat="1" applyFont="1" applyFill="1" applyBorder="1" applyAlignment="1" applyProtection="1">
      <alignment horizontal="center"/>
      <protection locked="0"/>
    </xf>
    <xf numFmtId="0" fontId="32" fillId="37" borderId="19" xfId="0" applyNumberFormat="1" applyFont="1" applyFill="1" applyBorder="1" applyAlignment="1" applyProtection="1">
      <alignment horizontal="left" wrapText="1"/>
      <protection locked="0"/>
    </xf>
    <xf numFmtId="0" fontId="21" fillId="37" borderId="43" xfId="0" applyFont="1" applyFill="1" applyBorder="1" applyAlignment="1">
      <alignment wrapText="1"/>
    </xf>
    <xf numFmtId="0" fontId="32" fillId="37" borderId="25" xfId="0" applyNumberFormat="1" applyFont="1" applyFill="1" applyBorder="1" applyAlignment="1" applyProtection="1">
      <alignment horizontal="left" wrapText="1"/>
      <protection locked="0"/>
    </xf>
    <xf numFmtId="2" fontId="18" fillId="37" borderId="0" xfId="0" applyNumberFormat="1" applyFont="1" applyFill="1" applyAlignment="1">
      <alignment horizontal="center"/>
    </xf>
    <xf numFmtId="0" fontId="31" fillId="37" borderId="0" xfId="0" applyFont="1" applyFill="1" applyAlignment="1">
      <alignment/>
    </xf>
    <xf numFmtId="2" fontId="18" fillId="37" borderId="0" xfId="0" applyNumberFormat="1" applyFont="1" applyFill="1" applyBorder="1" applyAlignment="1">
      <alignment horizontal="center"/>
    </xf>
    <xf numFmtId="0" fontId="30" fillId="37" borderId="0" xfId="0" applyFont="1" applyFill="1" applyBorder="1" applyAlignment="1">
      <alignment/>
    </xf>
    <xf numFmtId="0" fontId="11" fillId="37" borderId="0" xfId="0" applyFont="1" applyFill="1" applyBorder="1" applyAlignment="1">
      <alignment/>
    </xf>
    <xf numFmtId="0" fontId="21" fillId="34" borderId="44" xfId="0" applyNumberFormat="1" applyFont="1" applyFill="1" applyBorder="1" applyAlignment="1" applyProtection="1">
      <alignment horizontal="center" vertical="center"/>
      <protection locked="0"/>
    </xf>
    <xf numFmtId="0" fontId="18" fillId="37" borderId="45" xfId="0" applyFont="1" applyFill="1" applyBorder="1" applyAlignment="1">
      <alignment horizontal="center"/>
    </xf>
    <xf numFmtId="0" fontId="18" fillId="37" borderId="46" xfId="0" applyFont="1" applyFill="1" applyBorder="1" applyAlignment="1">
      <alignment horizontal="center"/>
    </xf>
    <xf numFmtId="0" fontId="21" fillId="37" borderId="31" xfId="0" applyFont="1" applyFill="1" applyBorder="1" applyAlignment="1">
      <alignment horizontal="left" wrapText="1"/>
    </xf>
    <xf numFmtId="0" fontId="0" fillId="37" borderId="46" xfId="0" applyFill="1" applyBorder="1" applyAlignment="1">
      <alignment/>
    </xf>
    <xf numFmtId="0" fontId="18" fillId="37" borderId="0" xfId="0" applyFont="1" applyFill="1" applyBorder="1" applyAlignment="1">
      <alignment horizontal="center" wrapText="1"/>
    </xf>
    <xf numFmtId="0" fontId="18" fillId="37" borderId="0" xfId="0" applyNumberFormat="1" applyFont="1" applyFill="1" applyBorder="1" applyAlignment="1">
      <alignment horizontal="center" wrapText="1"/>
    </xf>
    <xf numFmtId="0" fontId="28" fillId="37" borderId="0" xfId="0" applyFont="1" applyFill="1" applyBorder="1" applyAlignment="1">
      <alignment horizontal="right"/>
    </xf>
    <xf numFmtId="0" fontId="18" fillId="37" borderId="47" xfId="0" applyFont="1" applyFill="1" applyBorder="1" applyAlignment="1">
      <alignment horizontal="center"/>
    </xf>
    <xf numFmtId="0" fontId="0" fillId="37" borderId="42" xfId="0" applyFill="1" applyBorder="1" applyAlignment="1">
      <alignment/>
    </xf>
    <xf numFmtId="0" fontId="18" fillId="37" borderId="33" xfId="0" applyNumberFormat="1" applyFont="1" applyFill="1" applyBorder="1" applyAlignment="1" applyProtection="1">
      <alignment horizontal="center"/>
      <protection/>
    </xf>
    <xf numFmtId="0" fontId="18" fillId="37" borderId="19" xfId="0" applyNumberFormat="1" applyFont="1" applyFill="1" applyBorder="1" applyAlignment="1" applyProtection="1">
      <alignment horizontal="center"/>
      <protection/>
    </xf>
    <xf numFmtId="0" fontId="18" fillId="37" borderId="26" xfId="0" applyFont="1" applyFill="1" applyBorder="1" applyAlignment="1">
      <alignment horizontal="center"/>
    </xf>
    <xf numFmtId="0" fontId="18" fillId="37" borderId="27" xfId="0" applyFont="1" applyFill="1" applyBorder="1" applyAlignment="1">
      <alignment horizontal="center"/>
    </xf>
    <xf numFmtId="0" fontId="18" fillId="37" borderId="25" xfId="0" applyFont="1" applyFill="1" applyBorder="1" applyAlignment="1">
      <alignment horizontal="center"/>
    </xf>
    <xf numFmtId="0" fontId="32" fillId="37" borderId="25" xfId="0" applyNumberFormat="1" applyFont="1" applyFill="1" applyBorder="1" applyAlignment="1" applyProtection="1">
      <alignment horizontal="left" vertical="center" wrapText="1"/>
      <protection locked="0"/>
    </xf>
    <xf numFmtId="0" fontId="18" fillId="37" borderId="28" xfId="0" applyFont="1" applyFill="1" applyBorder="1" applyAlignment="1">
      <alignment horizontal="center"/>
    </xf>
    <xf numFmtId="0" fontId="22" fillId="37" borderId="0" xfId="57" applyFont="1" applyFill="1" applyBorder="1" applyAlignment="1">
      <alignment horizontal="left" vertical="center" indent="1"/>
      <protection/>
    </xf>
    <xf numFmtId="0" fontId="18" fillId="37" borderId="0" xfId="0" applyFont="1" applyFill="1" applyBorder="1" applyAlignment="1">
      <alignment horizontal="center" vertical="center"/>
    </xf>
    <xf numFmtId="2" fontId="18" fillId="37" borderId="0" xfId="57" applyNumberFormat="1" applyFont="1" applyFill="1" applyBorder="1" applyAlignment="1">
      <alignment horizontal="center"/>
      <protection/>
    </xf>
    <xf numFmtId="0" fontId="31" fillId="37" borderId="0" xfId="57" applyFont="1" applyFill="1" applyBorder="1" applyAlignment="1">
      <alignment horizontal="center" vertical="center"/>
      <protection/>
    </xf>
    <xf numFmtId="0" fontId="21" fillId="34" borderId="48" xfId="0" applyFont="1" applyFill="1" applyBorder="1" applyAlignment="1" applyProtection="1">
      <alignment horizontal="center" vertical="center"/>
      <protection locked="0"/>
    </xf>
    <xf numFmtId="0" fontId="11" fillId="34" borderId="48" xfId="0" applyFont="1" applyFill="1" applyBorder="1" applyAlignment="1" applyProtection="1">
      <alignment horizontal="center" vertical="center"/>
      <protection locked="0"/>
    </xf>
    <xf numFmtId="0" fontId="30" fillId="34" borderId="48" xfId="0" applyFont="1" applyFill="1" applyBorder="1" applyAlignment="1" applyProtection="1">
      <alignment horizontal="center" vertical="center"/>
      <protection locked="0"/>
    </xf>
    <xf numFmtId="0" fontId="18" fillId="37" borderId="49" xfId="0" applyFont="1" applyFill="1" applyBorder="1" applyAlignment="1">
      <alignment horizontal="center"/>
    </xf>
    <xf numFmtId="0" fontId="18" fillId="34" borderId="46" xfId="0" applyFont="1" applyFill="1" applyBorder="1" applyAlignment="1" applyProtection="1">
      <alignment horizontal="center" vertical="center"/>
      <protection locked="0"/>
    </xf>
    <xf numFmtId="0" fontId="27" fillId="37" borderId="0" xfId="0" applyFont="1" applyFill="1" applyBorder="1" applyAlignment="1">
      <alignment horizontal="center" wrapText="1"/>
    </xf>
    <xf numFmtId="0" fontId="21" fillId="0" borderId="50" xfId="0" applyFont="1" applyFill="1" applyBorder="1" applyAlignment="1">
      <alignment horizontal="center" vertical="center"/>
    </xf>
    <xf numFmtId="2" fontId="33" fillId="37" borderId="0" xfId="0" applyNumberFormat="1" applyFont="1" applyFill="1" applyBorder="1" applyAlignment="1">
      <alignment horizontal="left" vertical="center"/>
    </xf>
    <xf numFmtId="0" fontId="32" fillId="37" borderId="51" xfId="0" applyNumberFormat="1" applyFont="1" applyFill="1" applyBorder="1" applyAlignment="1" applyProtection="1">
      <alignment horizontal="left" vertical="center" wrapText="1"/>
      <protection locked="0"/>
    </xf>
    <xf numFmtId="2" fontId="33" fillId="37" borderId="20" xfId="0" applyNumberFormat="1" applyFont="1" applyFill="1" applyBorder="1" applyAlignment="1" applyProtection="1">
      <alignment horizontal="left" vertical="center" wrapText="1"/>
      <protection locked="0"/>
    </xf>
    <xf numFmtId="0" fontId="18" fillId="37" borderId="0" xfId="57" applyFont="1" applyFill="1" applyBorder="1" applyAlignment="1">
      <alignment horizontal="center" vertical="center"/>
      <protection/>
    </xf>
    <xf numFmtId="2" fontId="33" fillId="37" borderId="0" xfId="57" applyNumberFormat="1" applyFont="1" applyFill="1" applyBorder="1" applyAlignment="1">
      <alignment horizontal="left" vertical="center"/>
      <protection/>
    </xf>
    <xf numFmtId="2" fontId="33" fillId="37" borderId="0" xfId="0" applyNumberFormat="1" applyFont="1" applyFill="1" applyAlignment="1">
      <alignment horizontal="left" vertical="center"/>
    </xf>
    <xf numFmtId="0" fontId="18" fillId="37" borderId="0" xfId="0" applyNumberFormat="1" applyFont="1" applyFill="1" applyBorder="1" applyAlignment="1">
      <alignment horizontal="center"/>
    </xf>
    <xf numFmtId="0" fontId="33" fillId="37" borderId="0" xfId="0" applyNumberFormat="1" applyFont="1" applyFill="1" applyBorder="1" applyAlignment="1">
      <alignment horizontal="left" vertical="center"/>
    </xf>
    <xf numFmtId="0" fontId="21" fillId="37" borderId="0" xfId="0" applyNumberFormat="1" applyFont="1" applyFill="1" applyBorder="1" applyAlignment="1">
      <alignment horizontal="center"/>
    </xf>
    <xf numFmtId="0" fontId="34" fillId="37" borderId="0" xfId="0" applyNumberFormat="1" applyFont="1" applyFill="1" applyBorder="1" applyAlignment="1">
      <alignment horizontal="left" vertical="center"/>
    </xf>
    <xf numFmtId="0" fontId="18" fillId="37" borderId="18" xfId="0" applyNumberFormat="1" applyFont="1" applyFill="1" applyBorder="1" applyAlignment="1" applyProtection="1">
      <alignment horizontal="center"/>
      <protection/>
    </xf>
    <xf numFmtId="0" fontId="18" fillId="37" borderId="51" xfId="0" applyNumberFormat="1" applyFont="1" applyFill="1" applyBorder="1" applyAlignment="1" applyProtection="1">
      <alignment horizontal="center"/>
      <protection locked="0"/>
    </xf>
    <xf numFmtId="0" fontId="21" fillId="37" borderId="18" xfId="0" applyFont="1" applyFill="1" applyBorder="1" applyAlignment="1">
      <alignment horizontal="left" wrapText="1"/>
    </xf>
    <xf numFmtId="0" fontId="0" fillId="37" borderId="0" xfId="0" applyFont="1" applyFill="1" applyAlignment="1">
      <alignment wrapText="1"/>
    </xf>
    <xf numFmtId="0" fontId="18" fillId="37" borderId="51" xfId="0" applyNumberFormat="1" applyFont="1" applyFill="1" applyBorder="1" applyAlignment="1" applyProtection="1">
      <alignment horizontal="center"/>
      <protection/>
    </xf>
    <xf numFmtId="0" fontId="18" fillId="37" borderId="52" xfId="0" applyNumberFormat="1" applyFont="1" applyFill="1" applyBorder="1" applyAlignment="1" applyProtection="1">
      <alignment horizontal="center"/>
      <protection/>
    </xf>
    <xf numFmtId="0" fontId="18" fillId="37" borderId="28" xfId="0" applyNumberFormat="1" applyFont="1" applyFill="1" applyBorder="1" applyAlignment="1" applyProtection="1">
      <alignment horizontal="center"/>
      <protection/>
    </xf>
    <xf numFmtId="0" fontId="19" fillId="0" borderId="0" xfId="0" applyFont="1" applyAlignment="1">
      <alignment horizontal="right"/>
    </xf>
    <xf numFmtId="0" fontId="47" fillId="0" borderId="0" xfId="0" applyFont="1" applyAlignment="1">
      <alignment horizontal="left"/>
    </xf>
    <xf numFmtId="0" fontId="0" fillId="37" borderId="0" xfId="0" applyFont="1" applyFill="1" applyBorder="1" applyAlignment="1">
      <alignment/>
    </xf>
    <xf numFmtId="0" fontId="0" fillId="37" borderId="0" xfId="0" applyFont="1" applyFill="1" applyAlignment="1">
      <alignment/>
    </xf>
    <xf numFmtId="0" fontId="13" fillId="37" borderId="0" xfId="0" applyFont="1" applyFill="1" applyAlignment="1">
      <alignment/>
    </xf>
    <xf numFmtId="0" fontId="48" fillId="37" borderId="0" xfId="0" applyFont="1" applyFill="1" applyAlignment="1">
      <alignment/>
    </xf>
    <xf numFmtId="0" fontId="48" fillId="37" borderId="0" xfId="0" applyFont="1" applyFill="1" applyBorder="1" applyAlignment="1" applyProtection="1">
      <alignment/>
      <protection locked="0"/>
    </xf>
    <xf numFmtId="0" fontId="48" fillId="37" borderId="0" xfId="0" applyFont="1" applyFill="1" applyBorder="1" applyAlignment="1">
      <alignment/>
    </xf>
    <xf numFmtId="0" fontId="49" fillId="37" borderId="0" xfId="0" applyFont="1" applyFill="1" applyBorder="1" applyAlignment="1">
      <alignment horizontal="right"/>
    </xf>
    <xf numFmtId="0" fontId="49" fillId="37" borderId="0" xfId="0" applyFont="1" applyFill="1" applyBorder="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39" fillId="0" borderId="0" xfId="0" applyFont="1" applyFill="1" applyAlignment="1">
      <alignment vertical="top" wrapText="1"/>
    </xf>
    <xf numFmtId="0" fontId="21" fillId="37" borderId="49" xfId="0" applyFont="1" applyFill="1" applyBorder="1" applyAlignment="1">
      <alignment horizontal="left" wrapText="1"/>
    </xf>
    <xf numFmtId="0" fontId="11" fillId="37" borderId="0" xfId="0" applyNumberFormat="1" applyFont="1" applyFill="1" applyBorder="1" applyAlignment="1">
      <alignment/>
    </xf>
    <xf numFmtId="0" fontId="18" fillId="37" borderId="0" xfId="0" applyFont="1" applyFill="1" applyAlignment="1" applyProtection="1">
      <alignment/>
      <protection locked="0"/>
    </xf>
    <xf numFmtId="0" fontId="20" fillId="37" borderId="0" xfId="59" applyFont="1" applyFill="1" applyBorder="1" applyAlignment="1" applyProtection="1">
      <alignment horizontal="center"/>
      <protection locked="0"/>
    </xf>
    <xf numFmtId="0" fontId="20" fillId="37" borderId="0" xfId="59" applyFont="1" applyFill="1" applyBorder="1" applyAlignment="1" applyProtection="1">
      <alignment horizontal="right" wrapText="1"/>
      <protection locked="0"/>
    </xf>
    <xf numFmtId="0" fontId="18" fillId="37" borderId="0" xfId="0" applyFont="1" applyFill="1" applyAlignment="1">
      <alignment horizontal="center"/>
    </xf>
    <xf numFmtId="0" fontId="50" fillId="37" borderId="0" xfId="0" applyFont="1" applyFill="1" applyAlignment="1">
      <alignment/>
    </xf>
    <xf numFmtId="0" fontId="39" fillId="37" borderId="0" xfId="0" applyFont="1" applyFill="1" applyAlignment="1">
      <alignment horizontal="center"/>
    </xf>
    <xf numFmtId="0" fontId="51" fillId="37" borderId="0" xfId="0" applyFont="1" applyFill="1" applyBorder="1" applyAlignment="1">
      <alignment horizontal="left"/>
    </xf>
    <xf numFmtId="0" fontId="21" fillId="37" borderId="0" xfId="0" applyFont="1" applyFill="1" applyAlignment="1" applyProtection="1">
      <alignment/>
      <protection locked="0"/>
    </xf>
    <xf numFmtId="0" fontId="20" fillId="37" borderId="36" xfId="62" applyFont="1" applyFill="1" applyBorder="1" applyAlignment="1" applyProtection="1">
      <alignment horizontal="center"/>
      <protection locked="0"/>
    </xf>
    <xf numFmtId="0" fontId="20" fillId="37" borderId="53" xfId="62" applyFont="1" applyFill="1" applyBorder="1" applyAlignment="1" applyProtection="1">
      <alignment horizontal="right" wrapText="1"/>
      <protection locked="0"/>
    </xf>
    <xf numFmtId="0" fontId="20" fillId="37" borderId="54" xfId="62" applyFont="1" applyFill="1" applyBorder="1" applyAlignment="1" applyProtection="1">
      <alignment horizontal="right" wrapText="1"/>
      <protection locked="0"/>
    </xf>
    <xf numFmtId="0" fontId="8" fillId="37" borderId="0" xfId="0" applyFont="1" applyFill="1" applyBorder="1" applyAlignment="1" applyProtection="1">
      <alignment/>
      <protection locked="0"/>
    </xf>
    <xf numFmtId="0" fontId="18" fillId="37" borderId="18" xfId="0" applyFont="1" applyFill="1" applyBorder="1" applyAlignment="1" applyProtection="1">
      <alignment horizontal="center"/>
      <protection/>
    </xf>
    <xf numFmtId="0" fontId="21" fillId="37" borderId="0" xfId="0" applyFont="1" applyFill="1" applyBorder="1" applyAlignment="1">
      <alignment horizontal="left" wrapText="1"/>
    </xf>
    <xf numFmtId="0" fontId="18" fillId="37" borderId="0" xfId="0" applyNumberFormat="1" applyFont="1" applyFill="1" applyBorder="1" applyAlignment="1" applyProtection="1">
      <alignment horizontal="center"/>
      <protection locked="0"/>
    </xf>
    <xf numFmtId="0" fontId="18" fillId="37" borderId="0" xfId="0" applyNumberFormat="1" applyFont="1" applyFill="1" applyBorder="1" applyAlignment="1" applyProtection="1">
      <alignment horizontal="center" wrapText="1"/>
      <protection/>
    </xf>
    <xf numFmtId="0" fontId="21" fillId="34" borderId="0" xfId="0" applyFont="1" applyFill="1" applyBorder="1" applyAlignment="1">
      <alignment horizontal="center" vertical="center"/>
    </xf>
    <xf numFmtId="0" fontId="21" fillId="34" borderId="0" xfId="0" applyNumberFormat="1" applyFont="1" applyFill="1" applyBorder="1" applyAlignment="1" applyProtection="1">
      <alignment horizontal="center" vertical="center"/>
      <protection locked="0"/>
    </xf>
    <xf numFmtId="0" fontId="30" fillId="34" borderId="0" xfId="0" applyNumberFormat="1" applyFont="1" applyFill="1" applyBorder="1" applyAlignment="1" applyProtection="1">
      <alignment horizontal="center" vertical="center"/>
      <protection locked="0"/>
    </xf>
    <xf numFmtId="0" fontId="18" fillId="37" borderId="0" xfId="0" applyNumberFormat="1" applyFont="1" applyFill="1" applyBorder="1" applyAlignment="1" applyProtection="1">
      <alignment horizontal="center"/>
      <protection/>
    </xf>
    <xf numFmtId="0" fontId="46" fillId="37" borderId="0" xfId="0" applyFont="1" applyFill="1" applyBorder="1" applyAlignment="1">
      <alignment horizontal="right"/>
    </xf>
    <xf numFmtId="0" fontId="32" fillId="37" borderId="0" xfId="0" applyNumberFormat="1" applyFont="1" applyFill="1" applyBorder="1" applyAlignment="1" applyProtection="1">
      <alignment horizontal="left" wrapText="1"/>
      <protection locked="0"/>
    </xf>
    <xf numFmtId="0" fontId="32" fillId="37" borderId="0" xfId="0" applyNumberFormat="1" applyFont="1" applyFill="1" applyBorder="1" applyAlignment="1" applyProtection="1">
      <alignment horizontal="left"/>
      <protection locked="0"/>
    </xf>
    <xf numFmtId="0" fontId="18" fillId="37" borderId="0" xfId="0" applyFont="1" applyFill="1" applyBorder="1" applyAlignment="1" applyProtection="1">
      <alignment horizontal="center" vertical="center"/>
      <protection/>
    </xf>
    <xf numFmtId="0" fontId="41" fillId="37" borderId="0" xfId="0" applyFont="1" applyFill="1" applyBorder="1" applyAlignment="1">
      <alignment horizontal="right"/>
    </xf>
    <xf numFmtId="0" fontId="39" fillId="0" borderId="0" xfId="0" applyFont="1" applyFill="1" applyBorder="1" applyAlignment="1">
      <alignment vertical="top" wrapText="1"/>
    </xf>
    <xf numFmtId="0" fontId="30" fillId="37" borderId="0" xfId="0" applyNumberFormat="1" applyFont="1" applyFill="1" applyBorder="1" applyAlignment="1" applyProtection="1">
      <alignment horizontal="center"/>
      <protection locked="0"/>
    </xf>
    <xf numFmtId="0" fontId="18" fillId="37" borderId="53" xfId="60" applyFont="1" applyFill="1" applyBorder="1" applyAlignment="1" applyProtection="1">
      <alignment horizontal="right" wrapText="1"/>
      <protection locked="0"/>
    </xf>
    <xf numFmtId="0" fontId="18" fillId="37" borderId="54" xfId="62" applyFont="1" applyFill="1" applyBorder="1" applyAlignment="1" applyProtection="1">
      <alignment horizontal="right" wrapText="1"/>
      <protection locked="0"/>
    </xf>
    <xf numFmtId="0" fontId="18" fillId="37" borderId="46" xfId="0" applyFont="1" applyFill="1" applyBorder="1" applyAlignment="1" applyProtection="1">
      <alignment horizontal="center"/>
      <protection/>
    </xf>
    <xf numFmtId="0" fontId="18" fillId="34" borderId="46" xfId="0" applyFont="1" applyFill="1" applyBorder="1" applyAlignment="1">
      <alignment horizontal="center"/>
    </xf>
    <xf numFmtId="0" fontId="18" fillId="34" borderId="46" xfId="0" applyFont="1" applyFill="1" applyBorder="1" applyAlignment="1" applyProtection="1">
      <alignment horizontal="center"/>
      <protection locked="0"/>
    </xf>
    <xf numFmtId="0" fontId="18" fillId="34" borderId="46" xfId="0" applyFont="1" applyFill="1" applyBorder="1" applyAlignment="1" applyProtection="1">
      <alignment horizontal="center"/>
      <protection/>
    </xf>
    <xf numFmtId="0" fontId="18" fillId="37" borderId="42" xfId="0" applyFont="1" applyFill="1" applyBorder="1" applyAlignment="1" applyProtection="1">
      <alignment horizontal="center"/>
      <protection/>
    </xf>
    <xf numFmtId="0" fontId="0" fillId="37" borderId="0" xfId="0" applyFont="1" applyFill="1" applyBorder="1" applyAlignment="1" applyProtection="1">
      <alignment wrapText="1"/>
      <protection locked="0"/>
    </xf>
    <xf numFmtId="0" fontId="18" fillId="37" borderId="55" xfId="0" applyFont="1" applyFill="1" applyBorder="1" applyAlignment="1">
      <alignment horizontal="center"/>
    </xf>
    <xf numFmtId="0" fontId="18" fillId="37" borderId="56" xfId="0" applyFont="1" applyFill="1" applyBorder="1" applyAlignment="1">
      <alignment horizontal="center"/>
    </xf>
    <xf numFmtId="0" fontId="18" fillId="37" borderId="57" xfId="0" applyFont="1" applyFill="1" applyBorder="1" applyAlignment="1">
      <alignment horizontal="center"/>
    </xf>
    <xf numFmtId="0" fontId="18" fillId="37" borderId="58" xfId="0" applyFont="1" applyFill="1" applyBorder="1" applyAlignment="1">
      <alignment horizontal="center"/>
    </xf>
    <xf numFmtId="0" fontId="18" fillId="37" borderId="59" xfId="0" applyFont="1" applyFill="1" applyBorder="1" applyAlignment="1">
      <alignment horizontal="center"/>
    </xf>
    <xf numFmtId="0" fontId="21" fillId="34" borderId="60" xfId="0" applyFont="1" applyFill="1" applyBorder="1" applyAlignment="1" applyProtection="1">
      <alignment horizontal="center" vertical="center"/>
      <protection locked="0"/>
    </xf>
    <xf numFmtId="0" fontId="34" fillId="34" borderId="60" xfId="0" applyNumberFormat="1" applyFont="1" applyFill="1" applyBorder="1" applyAlignment="1" applyProtection="1">
      <alignment horizontal="left" vertical="center"/>
      <protection locked="0"/>
    </xf>
    <xf numFmtId="0" fontId="34" fillId="34" borderId="52" xfId="0" applyNumberFormat="1" applyFont="1" applyFill="1" applyBorder="1" applyAlignment="1" applyProtection="1">
      <alignment horizontal="left" vertical="center"/>
      <protection locked="0"/>
    </xf>
    <xf numFmtId="0" fontId="42" fillId="34" borderId="60" xfId="0" applyNumberFormat="1" applyFont="1" applyFill="1" applyBorder="1" applyAlignment="1" applyProtection="1">
      <alignment horizontal="left" vertical="center"/>
      <protection locked="0"/>
    </xf>
    <xf numFmtId="0" fontId="0" fillId="37" borderId="61" xfId="0" applyFill="1" applyBorder="1" applyAlignment="1">
      <alignment/>
    </xf>
    <xf numFmtId="0" fontId="18" fillId="37" borderId="61" xfId="0" applyFont="1" applyFill="1" applyBorder="1" applyAlignment="1">
      <alignment horizontal="center" wrapText="1"/>
    </xf>
    <xf numFmtId="0" fontId="18" fillId="37" borderId="62" xfId="0" applyNumberFormat="1" applyFont="1" applyFill="1" applyBorder="1" applyAlignment="1" applyProtection="1">
      <alignment horizontal="center"/>
      <protection/>
    </xf>
    <xf numFmtId="0" fontId="0" fillId="37" borderId="0" xfId="0" applyFill="1" applyAlignment="1" applyProtection="1">
      <alignment/>
      <protection locked="0"/>
    </xf>
    <xf numFmtId="0" fontId="20" fillId="37" borderId="13" xfId="61" applyFont="1" applyFill="1" applyBorder="1" applyAlignment="1" applyProtection="1">
      <alignment horizontal="center"/>
      <protection locked="0"/>
    </xf>
    <xf numFmtId="0" fontId="20" fillId="37" borderId="63" xfId="61" applyFont="1" applyFill="1" applyBorder="1" applyAlignment="1" applyProtection="1">
      <alignment horizontal="right" wrapText="1"/>
      <protection locked="0"/>
    </xf>
    <xf numFmtId="0" fontId="18" fillId="37" borderId="0" xfId="0" applyFont="1" applyFill="1" applyAlignment="1" applyProtection="1">
      <alignment vertical="center"/>
      <protection locked="0"/>
    </xf>
    <xf numFmtId="0" fontId="20" fillId="37" borderId="13" xfId="63" applyFont="1" applyFill="1" applyBorder="1" applyAlignment="1" applyProtection="1">
      <alignment horizontal="center"/>
      <protection locked="0"/>
    </xf>
    <xf numFmtId="0" fontId="20" fillId="37" borderId="53" xfId="63" applyFont="1" applyFill="1" applyBorder="1" applyAlignment="1" applyProtection="1">
      <alignment horizontal="right" wrapText="1"/>
      <protection locked="0"/>
    </xf>
    <xf numFmtId="0" fontId="18" fillId="37" borderId="52" xfId="0" applyNumberFormat="1" applyFont="1" applyFill="1" applyBorder="1" applyAlignment="1" applyProtection="1">
      <alignment horizontal="center" wrapText="1"/>
      <protection/>
    </xf>
    <xf numFmtId="0" fontId="0" fillId="37" borderId="19" xfId="0" applyFill="1" applyBorder="1" applyAlignment="1">
      <alignment/>
    </xf>
    <xf numFmtId="0" fontId="18" fillId="37" borderId="19" xfId="0" applyFont="1" applyFill="1" applyBorder="1" applyAlignment="1">
      <alignment horizontal="center" wrapText="1"/>
    </xf>
    <xf numFmtId="0" fontId="18" fillId="37" borderId="19" xfId="0" applyNumberFormat="1" applyFont="1" applyFill="1" applyBorder="1" applyAlignment="1" applyProtection="1">
      <alignment horizontal="center" wrapText="1"/>
      <protection/>
    </xf>
    <xf numFmtId="0" fontId="0" fillId="37" borderId="64" xfId="0" applyFont="1" applyFill="1" applyBorder="1" applyAlignment="1" applyProtection="1">
      <alignment wrapText="1"/>
      <protection locked="0"/>
    </xf>
    <xf numFmtId="0" fontId="18" fillId="37" borderId="65" xfId="0" applyFont="1" applyFill="1" applyBorder="1" applyAlignment="1" applyProtection="1">
      <alignment horizontal="center"/>
      <protection/>
    </xf>
    <xf numFmtId="0" fontId="18" fillId="37" borderId="28" xfId="0" applyFont="1" applyFill="1" applyBorder="1" applyAlignment="1" applyProtection="1">
      <alignment horizontal="center"/>
      <protection/>
    </xf>
    <xf numFmtId="0" fontId="32" fillId="37" borderId="19" xfId="0" applyNumberFormat="1" applyFont="1" applyFill="1" applyBorder="1" applyAlignment="1" applyProtection="1">
      <alignment horizontal="center" wrapText="1"/>
      <protection locked="0"/>
    </xf>
    <xf numFmtId="0" fontId="21" fillId="37" borderId="28" xfId="0" applyFont="1" applyFill="1" applyBorder="1" applyAlignment="1">
      <alignment horizontal="left" wrapText="1"/>
    </xf>
    <xf numFmtId="0" fontId="18" fillId="37" borderId="18" xfId="0" applyFont="1" applyFill="1" applyBorder="1" applyAlignment="1">
      <alignment horizontal="left" wrapText="1" indent="2"/>
    </xf>
    <xf numFmtId="0" fontId="18" fillId="37" borderId="46" xfId="0" applyFont="1" applyFill="1" applyBorder="1" applyAlignment="1" applyProtection="1">
      <alignment horizontal="center" wrapText="1"/>
      <protection locked="0"/>
    </xf>
    <xf numFmtId="0" fontId="18" fillId="37" borderId="46" xfId="0" applyFont="1" applyFill="1" applyBorder="1" applyAlignment="1" applyProtection="1">
      <alignment horizontal="center"/>
      <protection locked="0"/>
    </xf>
    <xf numFmtId="0" fontId="18" fillId="37" borderId="65" xfId="0" applyFont="1" applyFill="1" applyBorder="1" applyAlignment="1" applyProtection="1">
      <alignment horizontal="center" wrapText="1"/>
      <protection/>
    </xf>
    <xf numFmtId="0" fontId="52" fillId="37" borderId="46" xfId="0" applyFont="1" applyFill="1" applyBorder="1" applyAlignment="1">
      <alignment horizontal="right" wrapText="1"/>
    </xf>
    <xf numFmtId="0" fontId="52" fillId="37" borderId="42" xfId="0" applyFont="1" applyFill="1" applyBorder="1" applyAlignment="1">
      <alignment horizontal="right" wrapText="1"/>
    </xf>
    <xf numFmtId="0" fontId="52" fillId="37" borderId="46" xfId="0" applyFont="1" applyFill="1" applyBorder="1" applyAlignment="1">
      <alignment horizontal="right" wrapText="1" indent="1"/>
    </xf>
    <xf numFmtId="0" fontId="52" fillId="37" borderId="46" xfId="0" applyFont="1" applyFill="1" applyBorder="1" applyAlignment="1">
      <alignment horizontal="center"/>
    </xf>
    <xf numFmtId="0" fontId="18" fillId="37" borderId="66" xfId="0" applyNumberFormat="1" applyFont="1" applyFill="1" applyBorder="1" applyAlignment="1" applyProtection="1">
      <alignment horizontal="center" wrapText="1"/>
      <protection/>
    </xf>
    <xf numFmtId="0" fontId="39" fillId="37" borderId="46" xfId="0" applyFont="1" applyFill="1" applyBorder="1" applyAlignment="1">
      <alignment horizontal="center"/>
    </xf>
    <xf numFmtId="0" fontId="39" fillId="37" borderId="42" xfId="0" applyFont="1" applyFill="1" applyBorder="1" applyAlignment="1">
      <alignment horizontal="center"/>
    </xf>
    <xf numFmtId="0" fontId="32" fillId="37" borderId="66" xfId="0" applyNumberFormat="1" applyFont="1" applyFill="1" applyBorder="1" applyAlignment="1" applyProtection="1">
      <alignment horizontal="left" vertical="center" wrapText="1"/>
      <protection locked="0"/>
    </xf>
    <xf numFmtId="0" fontId="52" fillId="37" borderId="43" xfId="0" applyFont="1" applyFill="1" applyBorder="1" applyAlignment="1">
      <alignment horizontal="right" wrapText="1"/>
    </xf>
    <xf numFmtId="0" fontId="52" fillId="37" borderId="19" xfId="0" applyFont="1" applyFill="1" applyBorder="1" applyAlignment="1">
      <alignment horizontal="center"/>
    </xf>
    <xf numFmtId="0" fontId="52" fillId="37" borderId="42" xfId="0" applyFont="1" applyFill="1" applyBorder="1" applyAlignment="1">
      <alignment horizontal="right"/>
    </xf>
    <xf numFmtId="0" fontId="21" fillId="37" borderId="19" xfId="0" applyFont="1" applyFill="1" applyBorder="1" applyAlignment="1">
      <alignment horizontal="center"/>
    </xf>
    <xf numFmtId="0" fontId="39" fillId="37" borderId="0" xfId="0" applyFont="1" applyFill="1" applyBorder="1" applyAlignment="1">
      <alignment horizontal="center"/>
    </xf>
    <xf numFmtId="0" fontId="52" fillId="37" borderId="0" xfId="0" applyFont="1" applyFill="1" applyBorder="1" applyAlignment="1">
      <alignment horizontal="right" wrapText="1"/>
    </xf>
    <xf numFmtId="0" fontId="18" fillId="37" borderId="18" xfId="0" applyFont="1" applyFill="1" applyBorder="1" applyAlignment="1">
      <alignment horizontal="left" wrapText="1"/>
    </xf>
    <xf numFmtId="0" fontId="32" fillId="37" borderId="47" xfId="0" applyNumberFormat="1" applyFont="1" applyFill="1" applyBorder="1" applyAlignment="1" applyProtection="1">
      <alignment horizontal="left" vertical="center" wrapText="1"/>
      <protection locked="0"/>
    </xf>
    <xf numFmtId="0" fontId="21" fillId="36"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7" borderId="28" xfId="0" applyFont="1" applyFill="1" applyBorder="1" applyAlignment="1">
      <alignment horizontal="left" wrapText="1"/>
    </xf>
    <xf numFmtId="0" fontId="54" fillId="37" borderId="46" xfId="0" applyFont="1" applyFill="1" applyBorder="1" applyAlignment="1">
      <alignment horizontal="center" wrapText="1"/>
    </xf>
    <xf numFmtId="0" fontId="54" fillId="37" borderId="46" xfId="0" applyFont="1" applyFill="1" applyBorder="1" applyAlignment="1">
      <alignment horizontal="right" wrapText="1"/>
    </xf>
    <xf numFmtId="0" fontId="54" fillId="37" borderId="46" xfId="0" applyFont="1" applyFill="1" applyBorder="1" applyAlignment="1">
      <alignment horizontal="center"/>
    </xf>
    <xf numFmtId="0" fontId="39" fillId="37" borderId="67" xfId="0" applyFont="1" applyFill="1" applyBorder="1" applyAlignment="1">
      <alignment horizontal="center"/>
    </xf>
    <xf numFmtId="0" fontId="54" fillId="37" borderId="67" xfId="0" applyFont="1" applyFill="1" applyBorder="1" applyAlignment="1">
      <alignment horizontal="right" wrapText="1"/>
    </xf>
    <xf numFmtId="0" fontId="18" fillId="37" borderId="67" xfId="0" applyFont="1" applyFill="1" applyBorder="1" applyAlignment="1">
      <alignment horizontal="center"/>
    </xf>
    <xf numFmtId="0" fontId="18" fillId="37" borderId="67" xfId="0" applyFont="1" applyFill="1" applyBorder="1" applyAlignment="1" applyProtection="1">
      <alignment horizontal="center"/>
      <protection/>
    </xf>
    <xf numFmtId="0" fontId="54" fillId="37" borderId="61" xfId="0" applyFont="1" applyFill="1" applyBorder="1" applyAlignment="1">
      <alignment horizontal="center" wrapText="1"/>
    </xf>
    <xf numFmtId="0" fontId="54" fillId="37" borderId="61" xfId="0" applyFont="1" applyFill="1" applyBorder="1" applyAlignment="1">
      <alignment horizontal="right"/>
    </xf>
    <xf numFmtId="0" fontId="39" fillId="37" borderId="68" xfId="0" applyFont="1" applyFill="1" applyBorder="1" applyAlignment="1">
      <alignment horizontal="center"/>
    </xf>
    <xf numFmtId="0" fontId="54" fillId="37" borderId="19" xfId="0" applyFont="1" applyFill="1" applyBorder="1" applyAlignment="1">
      <alignment horizontal="center" wrapText="1"/>
    </xf>
    <xf numFmtId="0" fontId="54" fillId="37" borderId="18" xfId="0" applyFont="1" applyFill="1" applyBorder="1" applyAlignment="1">
      <alignment horizontal="right" wrapText="1"/>
    </xf>
    <xf numFmtId="0" fontId="55" fillId="37" borderId="19" xfId="0" applyFont="1" applyFill="1" applyBorder="1" applyAlignment="1">
      <alignment horizontal="center"/>
    </xf>
    <xf numFmtId="0" fontId="39" fillId="37" borderId="69" xfId="0" applyFont="1" applyFill="1" applyBorder="1" applyAlignment="1">
      <alignment horizontal="center"/>
    </xf>
    <xf numFmtId="0" fontId="18" fillId="37" borderId="0" xfId="59"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7" borderId="28" xfId="0" applyFont="1" applyFill="1" applyBorder="1" applyAlignment="1">
      <alignment horizontal="left" wrapText="1" indent="1"/>
    </xf>
    <xf numFmtId="0" fontId="18" fillId="37" borderId="28" xfId="0" applyFont="1" applyFill="1" applyBorder="1" applyAlignment="1">
      <alignment horizontal="right" wrapText="1" indent="1"/>
    </xf>
    <xf numFmtId="0" fontId="56" fillId="37" borderId="0" xfId="0" applyFont="1" applyFill="1" applyAlignment="1">
      <alignment/>
    </xf>
    <xf numFmtId="0" fontId="57" fillId="37" borderId="0" xfId="0" applyFont="1" applyFill="1" applyAlignment="1">
      <alignment/>
    </xf>
    <xf numFmtId="0" fontId="58" fillId="37" borderId="0" xfId="0" applyFont="1" applyFill="1" applyAlignment="1">
      <alignment/>
    </xf>
    <xf numFmtId="0" fontId="59" fillId="37" borderId="0" xfId="0" applyFont="1" applyFill="1" applyBorder="1" applyAlignment="1">
      <alignment/>
    </xf>
    <xf numFmtId="0" fontId="57" fillId="37" borderId="0" xfId="0" applyFont="1" applyFill="1" applyAlignment="1">
      <alignment vertical="top"/>
    </xf>
    <xf numFmtId="0" fontId="57" fillId="37" borderId="0" xfId="0" applyFont="1" applyFill="1" applyBorder="1" applyAlignment="1">
      <alignment/>
    </xf>
    <xf numFmtId="0" fontId="54" fillId="37" borderId="28" xfId="0" applyFont="1" applyFill="1" applyBorder="1" applyAlignment="1">
      <alignment horizontal="right" wrapText="1"/>
    </xf>
    <xf numFmtId="0" fontId="55" fillId="37" borderId="18" xfId="0" applyFont="1" applyFill="1" applyBorder="1" applyAlignment="1">
      <alignment horizontal="right" wrapText="1"/>
    </xf>
    <xf numFmtId="0" fontId="43"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70" xfId="0" applyFont="1" applyFill="1" applyBorder="1" applyAlignment="1">
      <alignment vertical="top" wrapText="1"/>
    </xf>
    <xf numFmtId="0" fontId="0" fillId="0" borderId="71" xfId="0" applyFont="1" applyFill="1" applyBorder="1" applyAlignment="1">
      <alignment vertical="top" wrapText="1"/>
    </xf>
    <xf numFmtId="0" fontId="11" fillId="0" borderId="72"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34" xfId="0" applyFont="1" applyFill="1" applyBorder="1" applyAlignment="1">
      <alignment vertical="top" wrapText="1"/>
    </xf>
    <xf numFmtId="0" fontId="11" fillId="0" borderId="73" xfId="0" applyFont="1" applyFill="1" applyBorder="1" applyAlignment="1">
      <alignment horizontal="left" vertical="top" wrapText="1"/>
    </xf>
    <xf numFmtId="0" fontId="0" fillId="0" borderId="0" xfId="0" applyFont="1" applyFill="1" applyBorder="1" applyAlignment="1">
      <alignment wrapText="1"/>
    </xf>
    <xf numFmtId="0" fontId="60" fillId="0" borderId="0" xfId="0" applyFont="1" applyFill="1" applyBorder="1" applyAlignment="1">
      <alignment horizontal="center"/>
    </xf>
    <xf numFmtId="0" fontId="60" fillId="0" borderId="0" xfId="0" applyNumberFormat="1" applyFont="1" applyFill="1" applyBorder="1" applyAlignment="1" applyProtection="1">
      <alignment/>
      <protection locked="0"/>
    </xf>
    <xf numFmtId="0" fontId="61" fillId="0" borderId="0" xfId="0" applyNumberFormat="1" applyFont="1" applyFill="1" applyBorder="1" applyAlignment="1" applyProtection="1">
      <alignment horizontal="left" vertical="center" wrapText="1"/>
      <protection locked="0"/>
    </xf>
    <xf numFmtId="0" fontId="60" fillId="0" borderId="0" xfId="0" applyNumberFormat="1" applyFont="1" applyFill="1" applyBorder="1" applyAlignment="1" applyProtection="1">
      <alignment horizontal="center"/>
      <protection locked="0"/>
    </xf>
    <xf numFmtId="0" fontId="62" fillId="0" borderId="0" xfId="0" applyFont="1" applyAlignment="1">
      <alignment/>
    </xf>
    <xf numFmtId="0" fontId="21" fillId="0" borderId="43" xfId="0" applyFont="1" applyFill="1" applyBorder="1" applyAlignment="1">
      <alignment wrapText="1"/>
    </xf>
    <xf numFmtId="0" fontId="21" fillId="37" borderId="32"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0" fillId="37" borderId="0" xfId="0" applyFont="1" applyFill="1" applyAlignment="1" applyProtection="1">
      <alignment/>
      <protection locked="0"/>
    </xf>
    <xf numFmtId="0" fontId="60" fillId="37" borderId="0" xfId="60" applyFont="1" applyFill="1" applyBorder="1" applyAlignment="1" applyProtection="1">
      <alignment horizontal="right" wrapText="1"/>
      <protection locked="0"/>
    </xf>
    <xf numFmtId="0" fontId="60" fillId="0" borderId="0" xfId="0" applyFont="1" applyFill="1" applyBorder="1" applyAlignment="1">
      <alignment horizontal="left" vertical="center" wrapText="1"/>
    </xf>
    <xf numFmtId="0" fontId="60" fillId="0" borderId="0" xfId="0" applyFont="1" applyFill="1" applyBorder="1" applyAlignment="1" applyProtection="1">
      <alignment horizontal="center" vertical="center"/>
      <protection locked="0"/>
    </xf>
    <xf numFmtId="0" fontId="60" fillId="37" borderId="0" xfId="0" applyFont="1" applyFill="1" applyBorder="1" applyAlignment="1">
      <alignment horizontal="center"/>
    </xf>
    <xf numFmtId="0" fontId="60" fillId="37" borderId="0" xfId="0" applyFont="1" applyFill="1" applyBorder="1" applyAlignment="1">
      <alignment horizontal="left" vertical="center" wrapText="1"/>
    </xf>
    <xf numFmtId="0" fontId="60" fillId="37" borderId="0" xfId="0" applyNumberFormat="1" applyFont="1" applyFill="1" applyBorder="1" applyAlignment="1" applyProtection="1">
      <alignment horizontal="center"/>
      <protection locked="0"/>
    </xf>
    <xf numFmtId="0" fontId="61" fillId="37" borderId="0" xfId="0" applyNumberFormat="1" applyFont="1" applyFill="1" applyBorder="1" applyAlignment="1" applyProtection="1">
      <alignment horizontal="left" vertical="center" wrapText="1"/>
      <protection locked="0"/>
    </xf>
    <xf numFmtId="0" fontId="61" fillId="37" borderId="0" xfId="0" applyNumberFormat="1" applyFont="1" applyFill="1" applyBorder="1" applyAlignment="1" applyProtection="1">
      <alignment horizontal="left" vertical="center"/>
      <protection locked="0"/>
    </xf>
    <xf numFmtId="0" fontId="62" fillId="0" borderId="0" xfId="0" applyFont="1" applyFill="1" applyBorder="1" applyAlignment="1">
      <alignment/>
    </xf>
    <xf numFmtId="0" fontId="54" fillId="37" borderId="62" xfId="0" applyFont="1" applyFill="1" applyBorder="1" applyAlignment="1">
      <alignment horizontal="right" wrapText="1" indent="1"/>
    </xf>
    <xf numFmtId="0" fontId="18" fillId="37" borderId="62" xfId="0" applyFont="1" applyFill="1" applyBorder="1" applyAlignment="1">
      <alignment horizontal="center"/>
    </xf>
    <xf numFmtId="0" fontId="7" fillId="0" borderId="30" xfId="0" applyFont="1" applyFill="1" applyBorder="1" applyAlignment="1">
      <alignment/>
    </xf>
    <xf numFmtId="0" fontId="14" fillId="0" borderId="0" xfId="0" applyFont="1" applyFill="1" applyAlignment="1">
      <alignment/>
    </xf>
    <xf numFmtId="0" fontId="0" fillId="0" borderId="0" xfId="0" applyFill="1" applyBorder="1" applyAlignment="1">
      <alignment wrapText="1"/>
    </xf>
    <xf numFmtId="0" fontId="66" fillId="0" borderId="0" xfId="0" applyFont="1" applyAlignment="1">
      <alignment/>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8" fillId="0" borderId="0" xfId="0" applyFont="1" applyFill="1" applyAlignment="1">
      <alignment horizontal="left" vertical="top" indent="4"/>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Border="1" applyAlignment="1">
      <alignment wrapText="1"/>
    </xf>
    <xf numFmtId="0" fontId="0" fillId="0" borderId="29" xfId="0" applyFill="1" applyBorder="1" applyAlignment="1">
      <alignment vertical="top" wrapText="1"/>
    </xf>
    <xf numFmtId="0" fontId="0" fillId="0" borderId="13" xfId="0" applyFill="1" applyBorder="1" applyAlignment="1">
      <alignment vertical="top" wrapText="1"/>
    </xf>
    <xf numFmtId="0" fontId="11" fillId="0" borderId="74" xfId="0" applyFont="1" applyFill="1" applyBorder="1" applyAlignment="1">
      <alignment horizontal="left" vertical="top" wrapText="1"/>
    </xf>
    <xf numFmtId="0" fontId="11" fillId="0" borderId="75" xfId="0" applyFont="1" applyFill="1" applyBorder="1" applyAlignment="1">
      <alignment vertical="top" wrapText="1"/>
    </xf>
    <xf numFmtId="0" fontId="14" fillId="0" borderId="30" xfId="0" applyFont="1" applyBorder="1" applyAlignment="1">
      <alignment wrapText="1"/>
    </xf>
    <xf numFmtId="0" fontId="18" fillId="0" borderId="0" xfId="0" applyFont="1" applyBorder="1" applyAlignment="1">
      <alignment/>
    </xf>
    <xf numFmtId="0" fontId="32" fillId="38" borderId="0" xfId="0" applyNumberFormat="1" applyFont="1" applyFill="1" applyAlignment="1">
      <alignment horizontal="left" vertical="center"/>
    </xf>
    <xf numFmtId="0" fontId="18" fillId="0" borderId="76" xfId="0" applyFont="1" applyFill="1" applyBorder="1" applyAlignment="1">
      <alignment horizontal="center"/>
    </xf>
    <xf numFmtId="0" fontId="18" fillId="0" borderId="43" xfId="0" applyFont="1" applyFill="1" applyBorder="1" applyAlignment="1">
      <alignment wrapText="1"/>
    </xf>
    <xf numFmtId="0" fontId="22" fillId="0" borderId="19" xfId="0" applyFont="1" applyFill="1" applyBorder="1" applyAlignment="1" applyProtection="1">
      <alignment horizontal="left" wrapText="1"/>
      <protection/>
    </xf>
    <xf numFmtId="0" fontId="18" fillId="0" borderId="19" xfId="0" applyFont="1" applyFill="1" applyBorder="1" applyAlignment="1" applyProtection="1">
      <alignment horizontal="left" wrapText="1" indent="2"/>
      <protection/>
    </xf>
    <xf numFmtId="0" fontId="18" fillId="0" borderId="51" xfId="0" applyFont="1" applyFill="1" applyBorder="1" applyAlignment="1">
      <alignment horizontal="left" wrapText="1" indent="1"/>
    </xf>
    <xf numFmtId="0" fontId="18" fillId="39" borderId="46" xfId="0" applyFont="1" applyFill="1" applyBorder="1" applyAlignment="1">
      <alignment wrapText="1"/>
    </xf>
    <xf numFmtId="0" fontId="18" fillId="37" borderId="19" xfId="0" applyFont="1" applyFill="1" applyBorder="1" applyAlignment="1">
      <alignment vertical="center" wrapText="1"/>
    </xf>
    <xf numFmtId="0" fontId="18" fillId="0" borderId="19" xfId="0" applyFont="1" applyFill="1" applyBorder="1" applyAlignment="1">
      <alignment vertical="center" wrapText="1"/>
    </xf>
    <xf numFmtId="0" fontId="21" fillId="39" borderId="0" xfId="0" applyFont="1" applyFill="1" applyBorder="1" applyAlignment="1">
      <alignment horizontal="left"/>
    </xf>
    <xf numFmtId="0" fontId="22" fillId="39" borderId="0" xfId="57" applyFont="1" applyFill="1" applyBorder="1" applyAlignment="1">
      <alignment horizontal="left" vertical="center" indent="1"/>
      <protection/>
    </xf>
    <xf numFmtId="2" fontId="18" fillId="39" borderId="0" xfId="57" applyNumberFormat="1" applyFont="1" applyFill="1" applyBorder="1" applyAlignment="1">
      <alignment horizontal="center"/>
      <protection/>
    </xf>
    <xf numFmtId="2" fontId="18" fillId="39" borderId="0" xfId="0" applyNumberFormat="1" applyFont="1" applyFill="1" applyAlignment="1">
      <alignment horizontal="center"/>
    </xf>
    <xf numFmtId="0" fontId="31" fillId="39" borderId="0" xfId="0" applyFont="1" applyFill="1" applyAlignment="1">
      <alignment/>
    </xf>
    <xf numFmtId="0" fontId="45" fillId="0" borderId="0" xfId="0" applyFont="1" applyFill="1" applyBorder="1" applyAlignment="1">
      <alignment vertical="center" wrapText="1"/>
    </xf>
    <xf numFmtId="0" fontId="18" fillId="0" borderId="18" xfId="0" applyFont="1" applyFill="1" applyBorder="1" applyAlignment="1">
      <alignment horizontal="left" wrapText="1" indent="2"/>
    </xf>
    <xf numFmtId="0" fontId="18" fillId="0" borderId="20" xfId="0" applyFont="1" applyFill="1" applyBorder="1" applyAlignment="1" applyProtection="1">
      <alignment horizontal="left" wrapText="1" indent="2"/>
      <protection/>
    </xf>
    <xf numFmtId="0" fontId="11" fillId="0" borderId="16" xfId="0" applyFont="1" applyFill="1" applyBorder="1" applyAlignment="1" applyProtection="1">
      <alignment vertical="center"/>
      <protection locked="0"/>
    </xf>
    <xf numFmtId="0" fontId="7" fillId="0" borderId="30" xfId="0" applyFont="1" applyBorder="1" applyAlignment="1">
      <alignment horizontal="left"/>
    </xf>
    <xf numFmtId="0" fontId="67" fillId="0" borderId="0" xfId="0" applyFont="1" applyFill="1" applyAlignment="1">
      <alignment wrapText="1"/>
    </xf>
    <xf numFmtId="0" fontId="21" fillId="0" borderId="0" xfId="0" applyFont="1" applyFill="1" applyBorder="1" applyAlignment="1">
      <alignment horizontal="center" wrapText="1"/>
    </xf>
    <xf numFmtId="0" fontId="18" fillId="0" borderId="20" xfId="0" applyFont="1" applyFill="1" applyBorder="1" applyAlignment="1" applyProtection="1">
      <alignment horizontal="left" wrapText="1"/>
      <protection/>
    </xf>
    <xf numFmtId="0" fontId="18" fillId="0" borderId="77" xfId="0" applyFont="1" applyFill="1" applyBorder="1" applyAlignment="1">
      <alignment horizontal="left" wrapText="1"/>
    </xf>
    <xf numFmtId="0" fontId="18" fillId="0" borderId="78" xfId="0" applyFont="1" applyFill="1" applyBorder="1" applyAlignment="1">
      <alignment horizontal="center"/>
    </xf>
    <xf numFmtId="0" fontId="18" fillId="0" borderId="46" xfId="0" applyFont="1" applyFill="1" applyBorder="1" applyAlignment="1">
      <alignment horizontal="center"/>
    </xf>
    <xf numFmtId="0" fontId="8" fillId="0" borderId="0" xfId="0" applyFont="1" applyFill="1" applyAlignment="1">
      <alignment vertical="center"/>
    </xf>
    <xf numFmtId="0" fontId="8" fillId="0" borderId="0" xfId="0" applyFont="1" applyFill="1" applyAlignment="1">
      <alignment horizontal="left" vertical="center"/>
    </xf>
    <xf numFmtId="0" fontId="32" fillId="37" borderId="62" xfId="0" applyNumberFormat="1" applyFont="1" applyFill="1" applyBorder="1" applyAlignment="1" applyProtection="1">
      <alignment horizontal="left" vertical="center" wrapText="1"/>
      <protection locked="0"/>
    </xf>
    <xf numFmtId="0" fontId="32" fillId="40" borderId="19" xfId="0" applyNumberFormat="1" applyFont="1" applyFill="1" applyBorder="1" applyAlignment="1" applyProtection="1">
      <alignment horizontal="left" vertical="center" wrapText="1"/>
      <protection locked="0"/>
    </xf>
    <xf numFmtId="0" fontId="18" fillId="40" borderId="19" xfId="0" applyFont="1" applyFill="1" applyBorder="1" applyAlignment="1" applyProtection="1">
      <alignment horizontal="center" vertical="center"/>
      <protection locked="0"/>
    </xf>
    <xf numFmtId="0" fontId="32" fillId="40" borderId="19" xfId="0" applyNumberFormat="1" applyFont="1" applyFill="1" applyBorder="1" applyAlignment="1" applyProtection="1">
      <alignment horizontal="left" vertical="center"/>
      <protection locked="0"/>
    </xf>
    <xf numFmtId="0" fontId="18" fillId="0" borderId="28" xfId="0" applyNumberFormat="1" applyFont="1" applyFill="1" applyBorder="1" applyAlignment="1" applyProtection="1">
      <alignment horizontal="center"/>
      <protection locked="0"/>
    </xf>
    <xf numFmtId="0" fontId="57" fillId="37" borderId="0" xfId="0" applyFont="1" applyFill="1" applyAlignment="1">
      <alignment/>
    </xf>
    <xf numFmtId="0" fontId="0" fillId="37" borderId="0" xfId="0" applyFont="1" applyFill="1" applyAlignment="1">
      <alignment horizontal="left"/>
    </xf>
    <xf numFmtId="0" fontId="48" fillId="37" borderId="0" xfId="0" applyFont="1" applyFill="1" applyBorder="1" applyAlignment="1" applyProtection="1">
      <alignment horizontal="left"/>
      <protection locked="0"/>
    </xf>
    <xf numFmtId="0" fontId="69" fillId="37" borderId="0" xfId="0" applyFont="1" applyFill="1" applyBorder="1" applyAlignment="1">
      <alignment horizontal="left"/>
    </xf>
    <xf numFmtId="0" fontId="70" fillId="37" borderId="0" xfId="0" applyFont="1" applyFill="1" applyBorder="1" applyAlignment="1">
      <alignment horizontal="left"/>
    </xf>
    <xf numFmtId="0" fontId="13" fillId="37" borderId="0" xfId="0" applyFont="1" applyFill="1" applyBorder="1" applyAlignment="1">
      <alignment horizontal="left"/>
    </xf>
    <xf numFmtId="0" fontId="19" fillId="37" borderId="0" xfId="0" applyFont="1" applyFill="1" applyBorder="1" applyAlignment="1">
      <alignment horizontal="left"/>
    </xf>
    <xf numFmtId="0" fontId="32" fillId="37" borderId="79" xfId="0" applyNumberFormat="1" applyFont="1" applyFill="1" applyBorder="1" applyAlignment="1" applyProtection="1">
      <alignment horizontal="left" vertical="center" wrapText="1"/>
      <protection locked="0"/>
    </xf>
    <xf numFmtId="0" fontId="18" fillId="37" borderId="80" xfId="0" applyFont="1" applyFill="1" applyBorder="1" applyAlignment="1" applyProtection="1">
      <alignment horizontal="center"/>
      <protection/>
    </xf>
    <xf numFmtId="0" fontId="32" fillId="37" borderId="81" xfId="0" applyNumberFormat="1" applyFont="1" applyFill="1" applyBorder="1" applyAlignment="1" applyProtection="1">
      <alignment horizontal="left" vertical="center" wrapText="1"/>
      <protection locked="0"/>
    </xf>
    <xf numFmtId="2" fontId="18" fillId="37" borderId="0" xfId="0" applyNumberFormat="1" applyFont="1" applyFill="1" applyBorder="1" applyAlignment="1" applyProtection="1">
      <alignment horizontal="center"/>
      <protection locked="0"/>
    </xf>
    <xf numFmtId="0" fontId="31" fillId="37" borderId="0" xfId="0" applyFont="1" applyFill="1" applyBorder="1" applyAlignment="1" applyProtection="1">
      <alignment/>
      <protection locked="0"/>
    </xf>
    <xf numFmtId="0" fontId="18" fillId="37" borderId="31" xfId="0" applyFont="1" applyFill="1" applyBorder="1" applyAlignment="1">
      <alignment horizontal="center"/>
    </xf>
    <xf numFmtId="0" fontId="6" fillId="37" borderId="0" xfId="0" applyFont="1" applyFill="1" applyBorder="1" applyAlignment="1">
      <alignment horizontal="left"/>
    </xf>
    <xf numFmtId="0" fontId="0" fillId="37" borderId="0" xfId="0" applyFill="1" applyBorder="1" applyAlignment="1" applyProtection="1">
      <alignment/>
      <protection locked="0"/>
    </xf>
    <xf numFmtId="0" fontId="0" fillId="37" borderId="0" xfId="0" applyFont="1" applyFill="1" applyBorder="1" applyAlignment="1" applyProtection="1">
      <alignment/>
      <protection locked="0"/>
    </xf>
    <xf numFmtId="0" fontId="59" fillId="37" borderId="0" xfId="0" applyFont="1" applyFill="1" applyAlignment="1">
      <alignment/>
    </xf>
    <xf numFmtId="2" fontId="7" fillId="37" borderId="0" xfId="0" applyNumberFormat="1" applyFont="1" applyFill="1" applyBorder="1" applyAlignment="1" applyProtection="1">
      <alignment horizontal="left"/>
      <protection locked="0"/>
    </xf>
    <xf numFmtId="0" fontId="30" fillId="37" borderId="0" xfId="0" applyFont="1" applyFill="1" applyBorder="1" applyAlignment="1" applyProtection="1">
      <alignment horizontal="left"/>
      <protection locked="0"/>
    </xf>
    <xf numFmtId="2" fontId="8" fillId="37" borderId="0" xfId="0" applyNumberFormat="1" applyFont="1" applyFill="1" applyBorder="1" applyAlignment="1" applyProtection="1">
      <alignment horizontal="left"/>
      <protection locked="0"/>
    </xf>
    <xf numFmtId="0" fontId="31" fillId="37" borderId="0" xfId="0" applyFont="1" applyFill="1" applyBorder="1" applyAlignment="1" applyProtection="1">
      <alignment horizontal="left"/>
      <protection locked="0"/>
    </xf>
    <xf numFmtId="0" fontId="9" fillId="37" borderId="0" xfId="0" applyFont="1" applyFill="1" applyBorder="1" applyAlignment="1">
      <alignment/>
    </xf>
    <xf numFmtId="0" fontId="22" fillId="37" borderId="18" xfId="0" applyFont="1" applyFill="1" applyBorder="1" applyAlignment="1">
      <alignment horizontal="left" wrapText="1" indent="3"/>
    </xf>
    <xf numFmtId="0" fontId="18" fillId="40" borderId="19" xfId="0" applyFont="1" applyFill="1" applyBorder="1" applyAlignment="1">
      <alignment horizontal="center"/>
    </xf>
    <xf numFmtId="0" fontId="18" fillId="40" borderId="19" xfId="0" applyFont="1" applyFill="1" applyBorder="1" applyAlignment="1" applyProtection="1">
      <alignment horizontal="left" wrapText="1"/>
      <protection/>
    </xf>
    <xf numFmtId="0" fontId="18" fillId="40" borderId="18" xfId="0" applyNumberFormat="1" applyFont="1" applyFill="1" applyBorder="1" applyAlignment="1" applyProtection="1">
      <alignment horizontal="center"/>
      <protection locked="0"/>
    </xf>
    <xf numFmtId="0" fontId="32" fillId="40" borderId="18" xfId="0" applyNumberFormat="1" applyFont="1" applyFill="1" applyBorder="1" applyAlignment="1" applyProtection="1">
      <alignment horizontal="left" vertical="center" wrapText="1"/>
      <protection locked="0"/>
    </xf>
    <xf numFmtId="0" fontId="21" fillId="37" borderId="49" xfId="0" applyFont="1" applyFill="1" applyBorder="1" applyAlignment="1">
      <alignment wrapText="1"/>
    </xf>
    <xf numFmtId="0" fontId="18" fillId="34" borderId="82" xfId="0" applyFont="1" applyFill="1" applyBorder="1" applyAlignment="1" applyProtection="1">
      <alignment horizontal="center"/>
      <protection/>
    </xf>
    <xf numFmtId="0" fontId="18" fillId="34" borderId="49" xfId="0" applyFont="1" applyFill="1" applyBorder="1" applyAlignment="1" applyProtection="1">
      <alignment horizontal="center" vertical="center"/>
      <protection/>
    </xf>
    <xf numFmtId="0" fontId="21" fillId="37" borderId="46" xfId="0" applyFont="1" applyFill="1" applyBorder="1" applyAlignment="1">
      <alignment wrapText="1"/>
    </xf>
    <xf numFmtId="2" fontId="18" fillId="37" borderId="46" xfId="0" applyNumberFormat="1" applyFont="1" applyFill="1" applyBorder="1" applyAlignment="1">
      <alignment horizontal="center"/>
    </xf>
    <xf numFmtId="0" fontId="31" fillId="37" borderId="46" xfId="0" applyFont="1" applyFill="1" applyBorder="1" applyAlignment="1">
      <alignment/>
    </xf>
    <xf numFmtId="0" fontId="0" fillId="37" borderId="83" xfId="0" applyFill="1" applyBorder="1" applyAlignment="1">
      <alignment/>
    </xf>
    <xf numFmtId="0" fontId="6" fillId="37" borderId="0" xfId="0" applyFont="1" applyFill="1" applyBorder="1" applyAlignment="1">
      <alignment/>
    </xf>
    <xf numFmtId="2" fontId="34" fillId="37" borderId="0" xfId="0" applyNumberFormat="1" applyFont="1" applyFill="1" applyBorder="1" applyAlignment="1">
      <alignment horizontal="left" vertical="center"/>
    </xf>
    <xf numFmtId="2" fontId="33" fillId="37" borderId="0" xfId="0" applyNumberFormat="1" applyFont="1" applyFill="1" applyBorder="1" applyAlignment="1" applyProtection="1">
      <alignment horizontal="left" vertical="center"/>
      <protection locked="0"/>
    </xf>
    <xf numFmtId="0" fontId="71" fillId="37" borderId="0" xfId="0" applyFont="1" applyFill="1" applyBorder="1" applyAlignment="1">
      <alignment/>
    </xf>
    <xf numFmtId="0" fontId="18" fillId="37" borderId="0" xfId="0" applyFont="1" applyFill="1" applyBorder="1" applyAlignment="1" applyProtection="1">
      <alignment/>
      <protection locked="0"/>
    </xf>
    <xf numFmtId="0" fontId="56" fillId="37" borderId="30" xfId="0" applyFont="1" applyFill="1" applyBorder="1" applyAlignment="1">
      <alignment/>
    </xf>
    <xf numFmtId="0" fontId="72" fillId="37" borderId="0" xfId="0" applyFont="1" applyFill="1" applyBorder="1" applyAlignment="1" applyProtection="1">
      <alignment vertical="center"/>
      <protection locked="0"/>
    </xf>
    <xf numFmtId="0" fontId="0" fillId="37" borderId="0" xfId="0" applyFont="1" applyFill="1" applyBorder="1" applyAlignment="1">
      <alignment vertical="center"/>
    </xf>
    <xf numFmtId="2" fontId="73" fillId="37" borderId="0" xfId="0" applyNumberFormat="1" applyFont="1" applyFill="1" applyBorder="1" applyAlignment="1" applyProtection="1">
      <alignment horizontal="center"/>
      <protection locked="0"/>
    </xf>
    <xf numFmtId="0" fontId="74" fillId="37" borderId="0" xfId="0" applyFont="1" applyFill="1" applyBorder="1" applyAlignment="1" applyProtection="1">
      <alignment vertical="center"/>
      <protection locked="0"/>
    </xf>
    <xf numFmtId="2" fontId="73" fillId="37" borderId="0" xfId="0" applyNumberFormat="1" applyFont="1" applyFill="1" applyBorder="1" applyAlignment="1">
      <alignment horizontal="center"/>
    </xf>
    <xf numFmtId="0" fontId="74" fillId="37" borderId="0" xfId="0" applyFont="1" applyFill="1" applyBorder="1" applyAlignment="1">
      <alignment vertical="center"/>
    </xf>
    <xf numFmtId="2" fontId="19" fillId="37" borderId="0" xfId="0" applyNumberFormat="1" applyFont="1" applyFill="1" applyBorder="1" applyAlignment="1">
      <alignment horizontal="center"/>
    </xf>
    <xf numFmtId="2" fontId="0" fillId="37" borderId="0" xfId="0" applyNumberFormat="1" applyFont="1" applyFill="1" applyBorder="1" applyAlignment="1">
      <alignment horizontal="center"/>
    </xf>
    <xf numFmtId="0" fontId="31" fillId="37" borderId="0" xfId="0" applyFont="1" applyFill="1" applyBorder="1" applyAlignment="1">
      <alignment vertical="center"/>
    </xf>
    <xf numFmtId="0" fontId="0" fillId="37" borderId="0" xfId="0" applyFont="1" applyFill="1" applyBorder="1" applyAlignment="1">
      <alignment vertical="center"/>
    </xf>
    <xf numFmtId="0" fontId="20" fillId="37" borderId="0" xfId="62" applyFont="1" applyFill="1" applyBorder="1" applyAlignment="1" applyProtection="1">
      <alignment horizontal="right"/>
      <protection locked="0"/>
    </xf>
    <xf numFmtId="0" fontId="31" fillId="0" borderId="0" xfId="0" applyFont="1" applyFill="1" applyAlignment="1">
      <alignment/>
    </xf>
    <xf numFmtId="0" fontId="32" fillId="0" borderId="18" xfId="0" applyNumberFormat="1" applyFont="1" applyFill="1" applyBorder="1" applyAlignment="1" applyProtection="1">
      <alignment horizontal="left" vertical="center" wrapText="1"/>
      <protection locked="0"/>
    </xf>
    <xf numFmtId="0" fontId="32" fillId="0" borderId="19" xfId="0" applyNumberFormat="1" applyFont="1" applyFill="1" applyBorder="1" applyAlignment="1" applyProtection="1">
      <alignment horizontal="left" vertical="center" wrapText="1"/>
      <protection locked="0"/>
    </xf>
    <xf numFmtId="0" fontId="32" fillId="0" borderId="20" xfId="0" applyNumberFormat="1" applyFont="1" applyFill="1" applyBorder="1" applyAlignment="1" applyProtection="1">
      <alignment horizontal="left" vertical="center" wrapText="1"/>
      <protection locked="0"/>
    </xf>
    <xf numFmtId="0" fontId="18" fillId="0" borderId="18" xfId="0" applyNumberFormat="1" applyFont="1" applyFill="1" applyBorder="1" applyAlignment="1" applyProtection="1">
      <alignment horizontal="center"/>
      <protection locked="0"/>
    </xf>
    <xf numFmtId="0" fontId="18" fillId="0" borderId="20" xfId="0" applyNumberFormat="1" applyFont="1" applyFill="1" applyBorder="1" applyAlignment="1" applyProtection="1">
      <alignment horizontal="center"/>
      <protection locked="0"/>
    </xf>
    <xf numFmtId="0" fontId="32" fillId="0" borderId="33" xfId="0" applyNumberFormat="1"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protection locked="0"/>
    </xf>
    <xf numFmtId="0" fontId="32" fillId="0" borderId="25" xfId="0" applyNumberFormat="1" applyFont="1" applyFill="1" applyBorder="1" applyAlignment="1" applyProtection="1">
      <alignment horizontal="left" vertical="center" wrapText="1"/>
      <protection locked="0"/>
    </xf>
    <xf numFmtId="0" fontId="32" fillId="0" borderId="28" xfId="0" applyNumberFormat="1" applyFont="1" applyFill="1" applyBorder="1" applyAlignment="1" applyProtection="1">
      <alignment horizontal="left" vertical="center" wrapText="1"/>
      <protection locked="0"/>
    </xf>
    <xf numFmtId="0" fontId="18" fillId="0" borderId="84" xfId="0" applyNumberFormat="1" applyFont="1" applyFill="1" applyBorder="1" applyAlignment="1" applyProtection="1">
      <alignment horizontal="center"/>
      <protection locked="0"/>
    </xf>
    <xf numFmtId="0" fontId="18" fillId="0" borderId="19" xfId="0" applyNumberFormat="1" applyFont="1" applyFill="1" applyBorder="1" applyAlignment="1" applyProtection="1">
      <alignment horizontal="center"/>
      <protection locked="0"/>
    </xf>
    <xf numFmtId="0" fontId="18" fillId="0" borderId="18" xfId="0" applyFont="1" applyFill="1" applyBorder="1" applyAlignment="1" applyProtection="1">
      <alignment horizontal="center"/>
      <protection locked="0"/>
    </xf>
    <xf numFmtId="0" fontId="18" fillId="0" borderId="33"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0" fontId="18" fillId="0" borderId="33" xfId="0" applyNumberFormat="1" applyFont="1" applyFill="1" applyBorder="1" applyAlignment="1" applyProtection="1">
      <alignment horizontal="center" wrapText="1"/>
      <protection locked="0"/>
    </xf>
    <xf numFmtId="0" fontId="32" fillId="37" borderId="19" xfId="0" applyFont="1" applyFill="1" applyBorder="1" applyAlignment="1" applyProtection="1">
      <alignment horizontal="left" vertical="center"/>
      <protection locked="0"/>
    </xf>
    <xf numFmtId="0" fontId="18" fillId="0" borderId="33" xfId="0" applyFont="1" applyFill="1" applyBorder="1" applyAlignment="1" applyProtection="1">
      <alignment horizontal="center"/>
      <protection locked="0"/>
    </xf>
    <xf numFmtId="0" fontId="18" fillId="0" borderId="19" xfId="0" applyNumberFormat="1" applyFont="1" applyFill="1" applyBorder="1" applyAlignment="1" applyProtection="1">
      <alignment horizontal="center" wrapText="1"/>
      <protection locked="0"/>
    </xf>
    <xf numFmtId="0" fontId="32" fillId="0" borderId="51" xfId="0" applyNumberFormat="1" applyFont="1" applyFill="1" applyBorder="1" applyAlignment="1" applyProtection="1">
      <alignment horizontal="left" vertical="center" wrapText="1"/>
      <protection locked="0"/>
    </xf>
    <xf numFmtId="0" fontId="18" fillId="0" borderId="51" xfId="0" applyNumberFormat="1" applyFont="1" applyFill="1" applyBorder="1" applyAlignment="1" applyProtection="1">
      <alignment horizontal="center"/>
      <protection locked="0"/>
    </xf>
    <xf numFmtId="0" fontId="35" fillId="36" borderId="0" xfId="0" applyNumberFormat="1" applyFont="1" applyFill="1" applyBorder="1" applyAlignment="1">
      <alignment horizontal="left" vertical="center" wrapText="1"/>
    </xf>
    <xf numFmtId="0" fontId="32" fillId="0" borderId="0" xfId="0" applyNumberFormat="1" applyFont="1" applyBorder="1" applyAlignment="1" applyProtection="1">
      <alignment horizontal="left" vertical="center" wrapText="1"/>
      <protection locked="0"/>
    </xf>
    <xf numFmtId="0" fontId="32" fillId="0" borderId="0" xfId="0" applyNumberFormat="1" applyFont="1" applyBorder="1" applyAlignment="1">
      <alignment horizontal="left" vertical="center" wrapText="1"/>
    </xf>
    <xf numFmtId="0" fontId="37" fillId="35" borderId="0" xfId="0" applyNumberFormat="1" applyFont="1" applyFill="1" applyAlignment="1">
      <alignment horizontal="left" vertical="center" wrapText="1"/>
    </xf>
    <xf numFmtId="0" fontId="35" fillId="34" borderId="17" xfId="0" applyNumberFormat="1" applyFont="1" applyFill="1" applyBorder="1" applyAlignment="1" applyProtection="1">
      <alignment horizontal="left" vertical="center" wrapText="1"/>
      <protection locked="0"/>
    </xf>
    <xf numFmtId="0" fontId="32" fillId="0" borderId="0" xfId="0" applyNumberFormat="1" applyFont="1" applyFill="1" applyBorder="1" applyAlignment="1">
      <alignment horizontal="left" vertical="center" wrapText="1"/>
    </xf>
    <xf numFmtId="0" fontId="32" fillId="35" borderId="0" xfId="0" applyNumberFormat="1" applyFont="1" applyFill="1" applyBorder="1" applyAlignment="1">
      <alignment horizontal="left" vertical="center" wrapText="1"/>
    </xf>
    <xf numFmtId="0" fontId="32" fillId="0" borderId="0" xfId="0" applyNumberFormat="1" applyFont="1" applyAlignment="1">
      <alignment horizontal="left" vertical="center" wrapText="1"/>
    </xf>
    <xf numFmtId="0" fontId="32" fillId="36" borderId="0" xfId="0" applyNumberFormat="1" applyFont="1" applyFill="1" applyAlignment="1">
      <alignment horizontal="left" vertical="center" wrapText="1"/>
    </xf>
    <xf numFmtId="0" fontId="32" fillId="0" borderId="0" xfId="0" applyNumberFormat="1" applyFont="1" applyAlignment="1" applyProtection="1">
      <alignment horizontal="left" vertical="center" wrapText="1"/>
      <protection locked="0"/>
    </xf>
    <xf numFmtId="0" fontId="0" fillId="0" borderId="30" xfId="0" applyBorder="1" applyAlignment="1">
      <alignment wrapText="1"/>
    </xf>
    <xf numFmtId="0" fontId="32" fillId="35" borderId="0" xfId="0" applyNumberFormat="1" applyFont="1" applyFill="1" applyAlignment="1">
      <alignment horizontal="left" vertical="center" wrapText="1"/>
    </xf>
    <xf numFmtId="0" fontId="32" fillId="0" borderId="0" xfId="0" applyNumberFormat="1" applyFont="1" applyFill="1" applyAlignment="1">
      <alignment horizontal="left" vertical="center" wrapText="1"/>
    </xf>
    <xf numFmtId="0" fontId="30" fillId="34" borderId="32" xfId="0" applyNumberFormat="1" applyFont="1" applyFill="1" applyBorder="1" applyAlignment="1" applyProtection="1">
      <alignment horizontal="center" vertical="center" wrapText="1"/>
      <protection locked="0"/>
    </xf>
    <xf numFmtId="0" fontId="32" fillId="0" borderId="18" xfId="0" applyFont="1" applyFill="1" applyBorder="1" applyAlignment="1" applyProtection="1">
      <alignment horizontal="left" vertical="center" wrapText="1"/>
      <protection locked="0"/>
    </xf>
    <xf numFmtId="0" fontId="31" fillId="0" borderId="0" xfId="0" applyFont="1" applyFill="1" applyAlignment="1">
      <alignment wrapText="1"/>
    </xf>
    <xf numFmtId="0" fontId="31" fillId="0" borderId="0" xfId="0" applyFont="1" applyAlignment="1">
      <alignment wrapText="1"/>
    </xf>
    <xf numFmtId="0" fontId="31" fillId="35" borderId="0" xfId="0" applyFont="1" applyFill="1" applyBorder="1" applyAlignment="1">
      <alignment wrapText="1"/>
    </xf>
    <xf numFmtId="0" fontId="31" fillId="0" borderId="0" xfId="0" applyFont="1" applyFill="1" applyBorder="1" applyAlignment="1">
      <alignment wrapText="1"/>
    </xf>
    <xf numFmtId="0" fontId="30" fillId="37" borderId="32" xfId="0" applyNumberFormat="1" applyFont="1" applyFill="1" applyBorder="1" applyAlignment="1" applyProtection="1">
      <alignment horizontal="center" vertical="center" wrapText="1"/>
      <protection locked="0"/>
    </xf>
    <xf numFmtId="0" fontId="31" fillId="35" borderId="0" xfId="0" applyFont="1" applyFill="1" applyAlignment="1">
      <alignment wrapText="1"/>
    </xf>
    <xf numFmtId="0" fontId="21" fillId="36" borderId="0" xfId="0" applyNumberFormat="1" applyFont="1" applyFill="1" applyBorder="1" applyAlignment="1">
      <alignment wrapText="1"/>
    </xf>
    <xf numFmtId="0" fontId="21" fillId="36" borderId="0" xfId="0" applyNumberFormat="1" applyFont="1" applyFill="1" applyBorder="1" applyAlignment="1">
      <alignment horizontal="center" wrapText="1"/>
    </xf>
    <xf numFmtId="0" fontId="18" fillId="0" borderId="0" xfId="0" applyNumberFormat="1" applyFont="1" applyBorder="1" applyAlignment="1" applyProtection="1">
      <alignment wrapText="1"/>
      <protection locked="0"/>
    </xf>
    <xf numFmtId="0" fontId="18" fillId="0" borderId="0" xfId="0" applyNumberFormat="1" applyFont="1" applyBorder="1" applyAlignment="1" applyProtection="1">
      <alignment horizontal="center" wrapText="1"/>
      <protection locked="0"/>
    </xf>
    <xf numFmtId="0" fontId="18" fillId="0" borderId="0" xfId="0" applyFont="1" applyBorder="1" applyAlignment="1">
      <alignment wrapText="1"/>
    </xf>
    <xf numFmtId="0" fontId="8" fillId="0" borderId="0" xfId="0" applyNumberFormat="1" applyFont="1" applyBorder="1" applyAlignment="1">
      <alignment wrapText="1"/>
    </xf>
    <xf numFmtId="0" fontId="8" fillId="0" borderId="0" xfId="0" applyNumberFormat="1" applyFont="1" applyBorder="1" applyAlignment="1">
      <alignment horizontal="left" wrapText="1"/>
    </xf>
    <xf numFmtId="0" fontId="21" fillId="34" borderId="32" xfId="0" applyNumberFormat="1"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wrapText="1"/>
      <protection locked="0"/>
    </xf>
    <xf numFmtId="0" fontId="18" fillId="0" borderId="33" xfId="0" applyFont="1" applyFill="1" applyBorder="1" applyAlignment="1" applyProtection="1">
      <alignment horizontal="center" wrapText="1"/>
      <protection locked="0"/>
    </xf>
    <xf numFmtId="0" fontId="32" fillId="37" borderId="19" xfId="0" applyFont="1" applyFill="1" applyBorder="1" applyAlignment="1" applyProtection="1">
      <alignment horizontal="left" vertical="center" wrapText="1"/>
      <protection locked="0"/>
    </xf>
    <xf numFmtId="0" fontId="18" fillId="0" borderId="28" xfId="0" applyNumberFormat="1" applyFont="1" applyFill="1" applyBorder="1" applyAlignment="1" applyProtection="1">
      <alignment horizontal="center" wrapText="1"/>
      <protection locked="0"/>
    </xf>
    <xf numFmtId="0" fontId="60" fillId="0" borderId="0" xfId="0" applyNumberFormat="1" applyFont="1" applyFill="1" applyBorder="1" applyAlignment="1" applyProtection="1">
      <alignment horizontal="center" wrapText="1"/>
      <protection locked="0"/>
    </xf>
    <xf numFmtId="2" fontId="18" fillId="39" borderId="0" xfId="57" applyNumberFormat="1" applyFont="1" applyFill="1" applyBorder="1" applyAlignment="1">
      <alignment horizontal="center" wrapText="1"/>
      <protection/>
    </xf>
    <xf numFmtId="0" fontId="31" fillId="39" borderId="0" xfId="57" applyFont="1" applyFill="1" applyBorder="1" applyAlignment="1">
      <alignment horizontal="center" vertical="center" wrapText="1"/>
      <protection/>
    </xf>
    <xf numFmtId="2" fontId="18" fillId="38" borderId="0" xfId="0" applyNumberFormat="1" applyFont="1" applyFill="1" applyBorder="1" applyAlignment="1">
      <alignment horizontal="center" wrapText="1"/>
    </xf>
    <xf numFmtId="0" fontId="31" fillId="38" borderId="0" xfId="0" applyFont="1" applyFill="1" applyBorder="1" applyAlignment="1">
      <alignment wrapText="1"/>
    </xf>
    <xf numFmtId="2" fontId="21" fillId="0" borderId="16" xfId="0" applyNumberFormat="1" applyFont="1" applyFill="1" applyBorder="1" applyAlignment="1">
      <alignment horizontal="center" wrapText="1"/>
    </xf>
    <xf numFmtId="0" fontId="30" fillId="0" borderId="16" xfId="0" applyFont="1" applyFill="1" applyBorder="1" applyAlignment="1">
      <alignment wrapText="1"/>
    </xf>
    <xf numFmtId="2" fontId="18" fillId="0" borderId="0" xfId="0" applyNumberFormat="1" applyFont="1" applyAlignment="1">
      <alignment horizontal="center" wrapText="1"/>
    </xf>
    <xf numFmtId="0" fontId="31" fillId="39" borderId="0" xfId="0" applyFont="1" applyFill="1" applyAlignment="1">
      <alignment wrapText="1"/>
    </xf>
    <xf numFmtId="0" fontId="31" fillId="38" borderId="0" xfId="0" applyFont="1" applyFill="1" applyAlignment="1">
      <alignment wrapText="1"/>
    </xf>
    <xf numFmtId="0" fontId="32" fillId="0" borderId="0" xfId="0" applyFont="1" applyAlignment="1">
      <alignment horizontal="left"/>
    </xf>
    <xf numFmtId="0" fontId="34" fillId="34" borderId="32" xfId="0" applyNumberFormat="1" applyFont="1" applyFill="1" applyBorder="1" applyAlignment="1" applyProtection="1">
      <alignment horizontal="left" vertical="center" wrapText="1"/>
      <protection locked="0"/>
    </xf>
    <xf numFmtId="2" fontId="33" fillId="0" borderId="0" xfId="57" applyNumberFormat="1" applyFont="1" applyBorder="1" applyAlignment="1">
      <alignment horizontal="left" vertical="center" wrapText="1"/>
      <protection/>
    </xf>
    <xf numFmtId="0" fontId="33" fillId="35" borderId="0"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2" fontId="33" fillId="0" borderId="0" xfId="0" applyNumberFormat="1" applyFont="1" applyAlignment="1">
      <alignment horizontal="left" vertical="center" wrapText="1"/>
    </xf>
    <xf numFmtId="0" fontId="34" fillId="34" borderId="17" xfId="0" applyNumberFormat="1" applyFont="1" applyFill="1" applyBorder="1" applyAlignment="1" applyProtection="1">
      <alignment horizontal="left" vertical="center" wrapText="1"/>
      <protection locked="0"/>
    </xf>
    <xf numFmtId="0" fontId="33" fillId="35" borderId="0" xfId="0" applyNumberFormat="1" applyFont="1" applyFill="1" applyAlignment="1">
      <alignment horizontal="left" vertical="center" wrapText="1"/>
    </xf>
    <xf numFmtId="0" fontId="33" fillId="0" borderId="0" xfId="0" applyNumberFormat="1" applyFont="1" applyFill="1" applyAlignment="1">
      <alignment horizontal="left" vertical="center" wrapText="1"/>
    </xf>
    <xf numFmtId="0" fontId="30" fillId="34" borderId="17" xfId="0" applyNumberFormat="1" applyFont="1" applyFill="1" applyBorder="1" applyAlignment="1" applyProtection="1">
      <alignment horizontal="center" vertical="center" wrapText="1"/>
      <protection locked="0"/>
    </xf>
    <xf numFmtId="0" fontId="11" fillId="37" borderId="72" xfId="0" applyFont="1" applyFill="1" applyBorder="1" applyAlignment="1">
      <alignment horizontal="center" vertical="center" wrapText="1"/>
    </xf>
    <xf numFmtId="0" fontId="11" fillId="37" borderId="85" xfId="0" applyFont="1" applyFill="1" applyBorder="1" applyAlignment="1">
      <alignment horizontal="center" vertical="center" wrapText="1"/>
    </xf>
    <xf numFmtId="0" fontId="11" fillId="37" borderId="86" xfId="0" applyFont="1" applyFill="1" applyBorder="1" applyAlignment="1">
      <alignment horizontal="center" vertical="center" wrapText="1"/>
    </xf>
    <xf numFmtId="0" fontId="18" fillId="0" borderId="18" xfId="57" applyFont="1" applyBorder="1" applyAlignment="1">
      <alignment horizontal="center"/>
      <protection/>
    </xf>
    <xf numFmtId="0" fontId="64" fillId="41" borderId="0" xfId="0" applyFont="1" applyFill="1" applyAlignment="1">
      <alignment horizontal="center" vertical="distributed"/>
    </xf>
    <xf numFmtId="0" fontId="65" fillId="41" borderId="0" xfId="0" applyFont="1" applyFill="1" applyAlignment="1">
      <alignment horizontal="center"/>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6" fillId="35" borderId="0" xfId="0" applyFont="1" applyFill="1" applyBorder="1" applyAlignment="1">
      <alignment horizontal="center"/>
    </xf>
    <xf numFmtId="0" fontId="0" fillId="0" borderId="0" xfId="0" applyFont="1" applyFill="1" applyAlignment="1">
      <alignment horizontal="left" vertical="top" wrapText="1"/>
    </xf>
    <xf numFmtId="0" fontId="0" fillId="0" borderId="0" xfId="0" applyFont="1" applyFill="1" applyBorder="1" applyAlignment="1">
      <alignment vertical="top" wrapText="1"/>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6" fillId="0" borderId="0" xfId="0" applyFont="1" applyFill="1" applyBorder="1" applyAlignment="1">
      <alignment/>
    </xf>
    <xf numFmtId="0" fontId="3" fillId="36" borderId="0" xfId="0" applyFont="1" applyFill="1" applyBorder="1" applyAlignment="1">
      <alignment horizontal="center" vertical="center"/>
    </xf>
    <xf numFmtId="0" fontId="2" fillId="0" borderId="0" xfId="0" applyFont="1" applyFill="1" applyAlignment="1">
      <alignment horizontal="left"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Font="1" applyFill="1" applyBorder="1" applyAlignment="1">
      <alignment vertical="center" wrapText="1"/>
    </xf>
    <xf numFmtId="0" fontId="0" fillId="0" borderId="0" xfId="53" applyFont="1" applyFill="1" applyBorder="1" applyAlignment="1" applyProtection="1">
      <alignment wrapText="1"/>
      <protection locked="0"/>
    </xf>
    <xf numFmtId="0" fontId="0"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53" applyFont="1" applyAlignment="1" applyProtection="1">
      <alignment vertical="top" wrapText="1"/>
      <protection/>
    </xf>
    <xf numFmtId="0" fontId="0" fillId="0" borderId="0" xfId="53" applyFont="1" applyAlignment="1" applyProtection="1">
      <alignment vertical="top" wrapText="1"/>
      <protection/>
    </xf>
    <xf numFmtId="0" fontId="3" fillId="36" borderId="0" xfId="0" applyFont="1" applyFill="1" applyBorder="1" applyAlignment="1">
      <alignment horizontal="center"/>
    </xf>
    <xf numFmtId="0" fontId="6" fillId="35" borderId="0" xfId="0" applyFont="1" applyFill="1" applyBorder="1" applyAlignment="1">
      <alignment horizontal="center" vertical="center"/>
    </xf>
    <xf numFmtId="0" fontId="25" fillId="0" borderId="0" xfId="53" applyFill="1" applyBorder="1" applyAlignment="1" applyProtection="1">
      <alignment horizontal="left" vertical="top" wrapText="1"/>
      <protection locked="0"/>
    </xf>
    <xf numFmtId="0" fontId="0" fillId="0" borderId="0" xfId="53"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3" xfId="0" applyFont="1" applyFill="1" applyBorder="1" applyAlignment="1">
      <alignment vertical="top" wrapText="1"/>
    </xf>
    <xf numFmtId="0" fontId="0" fillId="0" borderId="29"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6" fillId="36"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9" fillId="37" borderId="0" xfId="0" applyFont="1" applyFill="1" applyAlignment="1">
      <alignment horizontal="left"/>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49" fillId="37" borderId="0" xfId="0" applyFont="1" applyFill="1" applyBorder="1" applyAlignment="1">
      <alignment horizontal="center"/>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Font="1" applyFill="1" applyAlignment="1">
      <alignment horizontal="left" vertical="top" wrapText="1"/>
    </xf>
    <xf numFmtId="0" fontId="18" fillId="0" borderId="0" xfId="0" applyFont="1" applyFill="1" applyAlignment="1">
      <alignment wrapText="1"/>
    </xf>
    <xf numFmtId="0" fontId="56" fillId="37" borderId="0" xfId="0" applyFont="1" applyFill="1" applyBorder="1" applyAlignment="1">
      <alignment horizontal="left"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0" fillId="0" borderId="87" xfId="0" applyFont="1" applyBorder="1" applyAlignment="1" applyProtection="1">
      <alignment horizontal="left" wrapText="1"/>
      <protection locked="0"/>
    </xf>
    <xf numFmtId="0" fontId="0" fillId="0" borderId="87" xfId="0" applyFont="1" applyBorder="1" applyAlignment="1" applyProtection="1">
      <alignment wrapText="1"/>
      <protection locked="0"/>
    </xf>
    <xf numFmtId="0" fontId="11" fillId="34" borderId="36" xfId="0" applyFont="1" applyFill="1" applyBorder="1" applyAlignment="1">
      <alignment horizontal="center"/>
    </xf>
    <xf numFmtId="0" fontId="11" fillId="34" borderId="88" xfId="0" applyFont="1" applyFill="1" applyBorder="1" applyAlignment="1">
      <alignment horizontal="center"/>
    </xf>
    <xf numFmtId="0" fontId="11" fillId="34" borderId="88" xfId="0" applyFont="1" applyFill="1" applyBorder="1" applyAlignment="1">
      <alignment/>
    </xf>
    <xf numFmtId="0" fontId="11" fillId="34" borderId="89" xfId="0" applyFont="1" applyFill="1" applyBorder="1" applyAlignment="1">
      <alignment horizontal="center"/>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90" xfId="0" applyFont="1" applyBorder="1" applyAlignment="1" applyProtection="1">
      <alignment horizontal="left" wrapText="1"/>
      <protection locked="0"/>
    </xf>
    <xf numFmtId="0" fontId="6" fillId="35" borderId="0" xfId="0" applyFont="1" applyFill="1" applyBorder="1" applyAlignment="1">
      <alignment horizontal="left"/>
    </xf>
    <xf numFmtId="0" fontId="21" fillId="0" borderId="91" xfId="0" applyNumberFormat="1" applyFont="1" applyFill="1" applyBorder="1" applyAlignment="1">
      <alignment horizontal="center" wrapText="1"/>
    </xf>
    <xf numFmtId="0" fontId="21" fillId="0" borderId="92" xfId="0" applyNumberFormat="1" applyFont="1" applyFill="1" applyBorder="1" applyAlignment="1">
      <alignment horizontal="center" wrapText="1"/>
    </xf>
    <xf numFmtId="0" fontId="21" fillId="0" borderId="93" xfId="0" applyNumberFormat="1" applyFont="1" applyFill="1" applyBorder="1" applyAlignment="1">
      <alignment horizontal="center" wrapText="1"/>
    </xf>
    <xf numFmtId="0" fontId="18" fillId="0" borderId="0" xfId="0" applyFont="1" applyFill="1" applyBorder="1" applyAlignment="1">
      <alignment horizontal="left" vertical="top" wrapText="1"/>
    </xf>
    <xf numFmtId="0" fontId="0" fillId="0" borderId="0" xfId="0" applyBorder="1" applyAlignment="1">
      <alignment horizontal="left" vertical="top" wrapText="1"/>
    </xf>
    <xf numFmtId="0" fontId="21" fillId="0" borderId="91" xfId="0" applyNumberFormat="1" applyFont="1" applyFill="1" applyBorder="1" applyAlignment="1">
      <alignment horizontal="left" vertical="top" wrapText="1"/>
    </xf>
    <xf numFmtId="0" fontId="21" fillId="0" borderId="92" xfId="0" applyNumberFormat="1" applyFont="1" applyFill="1" applyBorder="1" applyAlignment="1">
      <alignment horizontal="left" vertical="top" wrapText="1"/>
    </xf>
    <xf numFmtId="0" fontId="11" fillId="0" borderId="93" xfId="0" applyFont="1" applyBorder="1" applyAlignment="1">
      <alignment horizontal="left" vertical="top" wrapText="1"/>
    </xf>
    <xf numFmtId="0" fontId="31" fillId="0" borderId="0" xfId="0" applyFont="1" applyAlignment="1">
      <alignment/>
    </xf>
    <xf numFmtId="0" fontId="0" fillId="0" borderId="0" xfId="0" applyAlignment="1">
      <alignment/>
    </xf>
    <xf numFmtId="0" fontId="21" fillId="0" borderId="91" xfId="0" applyFont="1" applyFill="1" applyBorder="1" applyAlignment="1">
      <alignment horizontal="center" wrapText="1"/>
    </xf>
    <xf numFmtId="0" fontId="0" fillId="0" borderId="92" xfId="0" applyBorder="1" applyAlignment="1">
      <alignment/>
    </xf>
    <xf numFmtId="0" fontId="0" fillId="0" borderId="93" xfId="0" applyBorder="1" applyAlignment="1">
      <alignment/>
    </xf>
    <xf numFmtId="0" fontId="11" fillId="37" borderId="0" xfId="0" applyFont="1" applyFill="1" applyBorder="1" applyAlignment="1">
      <alignment/>
    </xf>
    <xf numFmtId="0" fontId="11" fillId="0" borderId="16" xfId="0" applyFont="1" applyFill="1" applyBorder="1" applyAlignment="1">
      <alignment/>
    </xf>
    <xf numFmtId="0" fontId="8" fillId="37" borderId="0" xfId="0" applyFont="1" applyFill="1" applyBorder="1" applyAlignment="1" applyProtection="1">
      <alignment horizontal="left"/>
      <protection locked="0"/>
    </xf>
    <xf numFmtId="0" fontId="0" fillId="37" borderId="0" xfId="0" applyFont="1" applyFill="1" applyBorder="1" applyAlignment="1">
      <alignment horizontal="left" wrapText="1"/>
    </xf>
    <xf numFmtId="0" fontId="0" fillId="37" borderId="0" xfId="0" applyFont="1" applyFill="1" applyBorder="1" applyAlignment="1" applyProtection="1">
      <alignment horizontal="left" wrapText="1"/>
      <protection locked="0"/>
    </xf>
    <xf numFmtId="0" fontId="18" fillId="39" borderId="0" xfId="0" applyNumberFormat="1" applyFont="1" applyFill="1" applyBorder="1" applyAlignment="1">
      <alignment horizontal="left" vertical="top" wrapText="1"/>
    </xf>
    <xf numFmtId="0" fontId="11" fillId="37" borderId="94" xfId="0" applyFont="1" applyFill="1" applyBorder="1" applyAlignment="1" applyProtection="1">
      <alignment horizontal="left" vertical="center"/>
      <protection locked="0"/>
    </xf>
    <xf numFmtId="0" fontId="0" fillId="0" borderId="22" xfId="0" applyFont="1" applyBorder="1" applyAlignment="1" applyProtection="1">
      <alignment horizontal="left" wrapText="1"/>
      <protection locked="0"/>
    </xf>
    <xf numFmtId="0" fontId="7" fillId="0" borderId="16" xfId="0" applyFont="1" applyBorder="1" applyAlignment="1" applyProtection="1">
      <alignment horizontal="left"/>
      <protection locked="0"/>
    </xf>
    <xf numFmtId="0" fontId="6" fillId="35" borderId="0" xfId="0" applyFont="1" applyFill="1" applyBorder="1" applyAlignment="1" applyProtection="1">
      <alignment/>
      <protection locked="0"/>
    </xf>
    <xf numFmtId="0" fontId="11" fillId="0" borderId="23"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11" fillId="37" borderId="95" xfId="0" applyFont="1" applyFill="1" applyBorder="1" applyAlignment="1" applyProtection="1">
      <alignment horizontal="left" vertical="center" wrapText="1"/>
      <protection locked="0"/>
    </xf>
    <xf numFmtId="0" fontId="11" fillId="37" borderId="96" xfId="0" applyFont="1" applyFill="1" applyBorder="1" applyAlignment="1" applyProtection="1">
      <alignment horizontal="left" vertical="center" wrapText="1"/>
      <protection locked="0"/>
    </xf>
    <xf numFmtId="0" fontId="11" fillId="37" borderId="97" xfId="0" applyFont="1" applyFill="1" applyBorder="1" applyAlignment="1" applyProtection="1">
      <alignment horizontal="left" vertical="center" wrapText="1"/>
      <protection locked="0"/>
    </xf>
    <xf numFmtId="0" fontId="0" fillId="0" borderId="24" xfId="0" applyFont="1" applyBorder="1" applyAlignment="1" applyProtection="1">
      <alignment horizontal="left" wrapText="1"/>
      <protection locked="0"/>
    </xf>
    <xf numFmtId="0" fontId="11" fillId="37" borderId="98" xfId="0" applyFont="1" applyFill="1" applyBorder="1" applyAlignment="1" applyProtection="1">
      <alignment horizontal="left" wrapText="1"/>
      <protection locked="0"/>
    </xf>
    <xf numFmtId="0" fontId="11" fillId="37" borderId="99" xfId="0" applyFont="1" applyFill="1" applyBorder="1" applyAlignment="1" applyProtection="1">
      <alignment horizontal="left" wrapText="1"/>
      <protection locked="0"/>
    </xf>
    <xf numFmtId="0" fontId="11" fillId="37" borderId="100"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6">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885825</xdr:colOff>
      <xdr:row>5</xdr:row>
      <xdr:rowOff>19050</xdr:rowOff>
    </xdr:to>
    <xdr:pic>
      <xdr:nvPicPr>
        <xdr:cNvPr id="1"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2" name="unep"/>
        <xdr:cNvPicPr preferRelativeResize="1">
          <a:picLocks noChangeAspect="1"/>
        </xdr:cNvPicPr>
      </xdr:nvPicPr>
      <xdr:blipFill>
        <a:blip r:embed="rId2"/>
        <a:stretch>
          <a:fillRect/>
        </a:stretch>
      </xdr:blipFill>
      <xdr:spPr>
        <a:xfrm>
          <a:off x="7753350" y="171450"/>
          <a:ext cx="733425" cy="8382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27</xdr:row>
      <xdr:rowOff>133350</xdr:rowOff>
    </xdr:from>
    <xdr:to>
      <xdr:col>23</xdr:col>
      <xdr:colOff>266700</xdr:colOff>
      <xdr:row>27</xdr:row>
      <xdr:rowOff>133350</xdr:rowOff>
    </xdr:to>
    <xdr:sp>
      <xdr:nvSpPr>
        <xdr:cNvPr id="1" name="Line 42"/>
        <xdr:cNvSpPr>
          <a:spLocks/>
        </xdr:cNvSpPr>
      </xdr:nvSpPr>
      <xdr:spPr>
        <a:xfrm flipV="1">
          <a:off x="2981325" y="6734175"/>
          <a:ext cx="19240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29</xdr:row>
      <xdr:rowOff>133350</xdr:rowOff>
    </xdr:from>
    <xdr:to>
      <xdr:col>23</xdr:col>
      <xdr:colOff>257175</xdr:colOff>
      <xdr:row>29</xdr:row>
      <xdr:rowOff>133350</xdr:rowOff>
    </xdr:to>
    <xdr:sp>
      <xdr:nvSpPr>
        <xdr:cNvPr id="2" name="Line 43"/>
        <xdr:cNvSpPr>
          <a:spLocks/>
        </xdr:cNvSpPr>
      </xdr:nvSpPr>
      <xdr:spPr>
        <a:xfrm>
          <a:off x="2990850" y="7086600"/>
          <a:ext cx="19050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28575</xdr:colOff>
      <xdr:row>29</xdr:row>
      <xdr:rowOff>114300</xdr:rowOff>
    </xdr:from>
    <xdr:to>
      <xdr:col>29</xdr:col>
      <xdr:colOff>9525</xdr:colOff>
      <xdr:row>29</xdr:row>
      <xdr:rowOff>114300</xdr:rowOff>
    </xdr:to>
    <xdr:sp>
      <xdr:nvSpPr>
        <xdr:cNvPr id="3" name="Line 44"/>
        <xdr:cNvSpPr>
          <a:spLocks/>
        </xdr:cNvSpPr>
      </xdr:nvSpPr>
      <xdr:spPr>
        <a:xfrm flipV="1">
          <a:off x="5238750" y="7067550"/>
          <a:ext cx="11239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27</xdr:row>
      <xdr:rowOff>133350</xdr:rowOff>
    </xdr:from>
    <xdr:to>
      <xdr:col>29</xdr:col>
      <xdr:colOff>9525</xdr:colOff>
      <xdr:row>27</xdr:row>
      <xdr:rowOff>133350</xdr:rowOff>
    </xdr:to>
    <xdr:sp>
      <xdr:nvSpPr>
        <xdr:cNvPr id="4" name="Line 45"/>
        <xdr:cNvSpPr>
          <a:spLocks/>
        </xdr:cNvSpPr>
      </xdr:nvSpPr>
      <xdr:spPr>
        <a:xfrm flipV="1">
          <a:off x="5248275" y="6734175"/>
          <a:ext cx="11144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66675</xdr:colOff>
      <xdr:row>26</xdr:row>
      <xdr:rowOff>9525</xdr:rowOff>
    </xdr:from>
    <xdr:to>
      <xdr:col>25</xdr:col>
      <xdr:colOff>228600</xdr:colOff>
      <xdr:row>31</xdr:row>
      <xdr:rowOff>0</xdr:rowOff>
    </xdr:to>
    <xdr:sp>
      <xdr:nvSpPr>
        <xdr:cNvPr id="5" name="AutoShape 41"/>
        <xdr:cNvSpPr>
          <a:spLocks/>
        </xdr:cNvSpPr>
      </xdr:nvSpPr>
      <xdr:spPr>
        <a:xfrm>
          <a:off x="4705350" y="6543675"/>
          <a:ext cx="733425" cy="9048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27</xdr:row>
      <xdr:rowOff>133350</xdr:rowOff>
    </xdr:from>
    <xdr:to>
      <xdr:col>29</xdr:col>
      <xdr:colOff>9525</xdr:colOff>
      <xdr:row>27</xdr:row>
      <xdr:rowOff>133350</xdr:rowOff>
    </xdr:to>
    <xdr:sp>
      <xdr:nvSpPr>
        <xdr:cNvPr id="6" name="Line 45"/>
        <xdr:cNvSpPr>
          <a:spLocks/>
        </xdr:cNvSpPr>
      </xdr:nvSpPr>
      <xdr:spPr>
        <a:xfrm flipV="1">
          <a:off x="5248275" y="6734175"/>
          <a:ext cx="11144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unstats.un.org/unsd/publication/SeriesM/seriesm_4rev4s.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publication/SeriesM/seriesm_4rev4s.pdf" TargetMode="External" /><Relationship Id="rId2" Type="http://schemas.openxmlformats.org/officeDocument/2006/relationships/hyperlink" Target="http://unstats.un.org/unsd/publication/SeriesM/seriesm_4rev4s.pdf" TargetMode="External" /><Relationship Id="rId3" Type="http://schemas.openxmlformats.org/officeDocument/2006/relationships/hyperlink" Target="http://unstats.un.org/unsd/publication/SeriesM/seriesm_4rev4s.pdf"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3"/>
  <sheetViews>
    <sheetView showGridLines="0" zoomScalePageLayoutView="0" workbookViewId="0" topLeftCell="A1">
      <selection activeCell="A1" sqref="A1"/>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 min="8" max="8" width="19.00390625" style="0" customWidth="1"/>
    <col min="10" max="10" width="10.28125" style="0" customWidth="1"/>
  </cols>
  <sheetData>
    <row r="1" ht="12.75">
      <c r="L1" s="1"/>
    </row>
    <row r="2" ht="12.75">
      <c r="L2" s="1"/>
    </row>
    <row r="3" ht="12.75">
      <c r="L3" s="1"/>
    </row>
    <row r="4" ht="12.75">
      <c r="L4" s="1"/>
    </row>
    <row r="5" ht="11.25" customHeight="1">
      <c r="L5" s="1"/>
    </row>
    <row r="6" spans="2:12" ht="21.75" customHeight="1">
      <c r="B6" s="515" t="s">
        <v>204</v>
      </c>
      <c r="L6" s="1"/>
    </row>
    <row r="7" ht="6.75" customHeight="1">
      <c r="L7" s="1"/>
    </row>
    <row r="8" spans="2:12" ht="14.25" customHeight="1">
      <c r="B8" s="740" t="s">
        <v>256</v>
      </c>
      <c r="C8" s="740"/>
      <c r="D8" s="740"/>
      <c r="E8" s="740"/>
      <c r="F8" s="740"/>
      <c r="G8" s="740"/>
      <c r="H8" s="740"/>
      <c r="I8" s="740"/>
      <c r="J8" s="740"/>
      <c r="L8" s="1"/>
    </row>
    <row r="9" spans="2:12" ht="24.75" customHeight="1">
      <c r="B9" s="741" t="s">
        <v>337</v>
      </c>
      <c r="C9" s="741"/>
      <c r="D9" s="741"/>
      <c r="E9" s="741"/>
      <c r="F9" s="741"/>
      <c r="G9" s="741"/>
      <c r="H9" s="741"/>
      <c r="I9" s="741"/>
      <c r="J9" s="741"/>
      <c r="L9" s="1"/>
    </row>
    <row r="10" spans="2:12" ht="12.75">
      <c r="B10" s="2"/>
      <c r="L10" s="1"/>
    </row>
    <row r="11" spans="2:12" ht="18">
      <c r="B11" s="3" t="s">
        <v>257</v>
      </c>
      <c r="K11" s="1"/>
      <c r="L11" s="1"/>
    </row>
    <row r="12" spans="2:3" ht="21" customHeight="1">
      <c r="B12" s="4"/>
      <c r="C12" s="5"/>
    </row>
    <row r="13" spans="2:10" s="6" customFormat="1" ht="22.5" customHeight="1">
      <c r="B13" s="742" t="s">
        <v>258</v>
      </c>
      <c r="C13" s="742"/>
      <c r="D13" s="742"/>
      <c r="E13" s="742"/>
      <c r="F13" s="742"/>
      <c r="G13" s="742"/>
      <c r="H13" s="742"/>
      <c r="I13" s="742"/>
      <c r="J13" s="742"/>
    </row>
    <row r="14" spans="6:11" ht="15.75">
      <c r="F14" s="7"/>
      <c r="G14" s="2"/>
      <c r="H14" s="2"/>
      <c r="I14" s="2"/>
      <c r="J14" s="2"/>
      <c r="K14" s="2"/>
    </row>
    <row r="15" spans="2:11" ht="15.75" customHeight="1">
      <c r="B15" s="8" t="s">
        <v>259</v>
      </c>
      <c r="C15" s="743" t="s">
        <v>260</v>
      </c>
      <c r="D15" s="743"/>
      <c r="E15" s="743"/>
      <c r="F15" s="743"/>
      <c r="G15" s="743"/>
      <c r="H15" s="743"/>
      <c r="I15" s="743"/>
      <c r="J15" s="743"/>
      <c r="K15" s="2"/>
    </row>
    <row r="16" spans="2:11" ht="7.5" customHeight="1">
      <c r="B16" s="516"/>
      <c r="C16" s="36"/>
      <c r="D16" s="100"/>
      <c r="E16" s="100"/>
      <c r="F16" s="90"/>
      <c r="G16" s="100"/>
      <c r="H16" s="100"/>
      <c r="I16" s="100"/>
      <c r="J16" s="2"/>
      <c r="K16" s="2"/>
    </row>
    <row r="17" spans="2:11" ht="15.75">
      <c r="B17" s="516" t="s">
        <v>261</v>
      </c>
      <c r="C17" s="217" t="s">
        <v>262</v>
      </c>
      <c r="D17" s="90"/>
      <c r="E17" s="1"/>
      <c r="F17" s="90"/>
      <c r="G17" s="100"/>
      <c r="H17" s="100"/>
      <c r="I17" s="100"/>
      <c r="J17" s="2"/>
      <c r="K17" s="2"/>
    </row>
    <row r="18" spans="2:11" ht="7.5" customHeight="1">
      <c r="B18" s="516"/>
      <c r="C18" s="36"/>
      <c r="D18" s="90"/>
      <c r="E18" s="1"/>
      <c r="F18" s="90"/>
      <c r="G18" s="100"/>
      <c r="H18" s="100"/>
      <c r="I18" s="100"/>
      <c r="J18" s="100"/>
      <c r="K18" s="2"/>
    </row>
    <row r="19" spans="2:11" ht="15.75">
      <c r="B19" s="516" t="s">
        <v>263</v>
      </c>
      <c r="C19" s="517" t="s">
        <v>264</v>
      </c>
      <c r="D19" s="518"/>
      <c r="E19" s="280"/>
      <c r="F19" s="90"/>
      <c r="G19" s="100"/>
      <c r="H19" s="100"/>
      <c r="I19" s="100"/>
      <c r="J19" s="100"/>
      <c r="K19" s="2"/>
    </row>
    <row r="20" spans="2:11" ht="7.5" customHeight="1">
      <c r="B20" s="516"/>
      <c r="C20" s="519"/>
      <c r="D20" s="518"/>
      <c r="E20" s="280"/>
      <c r="F20" s="90"/>
      <c r="G20" s="100"/>
      <c r="H20" s="100"/>
      <c r="I20" s="100"/>
      <c r="J20" s="100"/>
      <c r="K20" s="2"/>
    </row>
    <row r="21" spans="2:11" ht="15.75">
      <c r="B21" s="516" t="s">
        <v>265</v>
      </c>
      <c r="C21" s="517" t="s">
        <v>266</v>
      </c>
      <c r="D21" s="518"/>
      <c r="E21" s="280"/>
      <c r="F21" s="90"/>
      <c r="G21" s="100"/>
      <c r="H21" s="100"/>
      <c r="I21" s="100"/>
      <c r="J21" s="100"/>
      <c r="K21" s="2"/>
    </row>
    <row r="22" spans="2:11" ht="7.5" customHeight="1">
      <c r="B22" s="516"/>
      <c r="C22" s="519"/>
      <c r="D22" s="518"/>
      <c r="E22" s="280"/>
      <c r="F22" s="90"/>
      <c r="G22" s="100"/>
      <c r="H22" s="100"/>
      <c r="I22" s="100"/>
      <c r="J22" s="100"/>
      <c r="K22" s="2"/>
    </row>
    <row r="23" spans="2:10" s="2" customFormat="1" ht="15.75" customHeight="1">
      <c r="B23" s="516" t="s">
        <v>267</v>
      </c>
      <c r="C23" s="517" t="s">
        <v>283</v>
      </c>
      <c r="D23" s="217"/>
      <c r="E23" s="280"/>
      <c r="F23" s="90"/>
      <c r="G23" s="100"/>
      <c r="H23" s="100"/>
      <c r="I23" s="100"/>
      <c r="J23" s="100"/>
    </row>
    <row r="24" spans="2:11" ht="7.5" customHeight="1">
      <c r="B24" s="516"/>
      <c r="C24" s="519"/>
      <c r="D24" s="217"/>
      <c r="E24" s="280"/>
      <c r="F24" s="90"/>
      <c r="G24" s="100"/>
      <c r="H24" s="100"/>
      <c r="I24" s="100"/>
      <c r="J24" s="100"/>
      <c r="K24" s="2"/>
    </row>
    <row r="25" spans="2:11" ht="15.75" customHeight="1">
      <c r="B25" s="516" t="s">
        <v>268</v>
      </c>
      <c r="C25" s="517" t="s">
        <v>284</v>
      </c>
      <c r="D25" s="517"/>
      <c r="E25" s="517"/>
      <c r="F25" s="517"/>
      <c r="G25" s="100"/>
      <c r="H25" s="100"/>
      <c r="I25" s="100"/>
      <c r="J25" s="100"/>
      <c r="K25" s="2"/>
    </row>
    <row r="26" spans="2:11" ht="7.5" customHeight="1">
      <c r="B26" s="516"/>
      <c r="C26" s="519"/>
      <c r="D26" s="217"/>
      <c r="E26" s="280"/>
      <c r="F26" s="90"/>
      <c r="G26" s="100"/>
      <c r="H26" s="100"/>
      <c r="I26" s="100"/>
      <c r="J26" s="100"/>
      <c r="K26" s="2"/>
    </row>
    <row r="27" spans="2:11" ht="15">
      <c r="B27" s="516" t="s">
        <v>269</v>
      </c>
      <c r="C27" s="517" t="s">
        <v>285</v>
      </c>
      <c r="D27" s="517"/>
      <c r="E27" s="517"/>
      <c r="F27" s="517"/>
      <c r="G27" s="100"/>
      <c r="H27" s="100"/>
      <c r="I27" s="100"/>
      <c r="J27" s="100"/>
      <c r="K27" s="2"/>
    </row>
    <row r="28" spans="2:10" ht="7.5" customHeight="1">
      <c r="B28" s="1"/>
      <c r="C28" s="1"/>
      <c r="D28" s="1"/>
      <c r="E28" s="1"/>
      <c r="F28" s="1"/>
      <c r="G28" s="1"/>
      <c r="H28" s="1"/>
      <c r="I28" s="1"/>
      <c r="J28" s="1"/>
    </row>
    <row r="29" spans="2:11" ht="16.5" customHeight="1">
      <c r="B29" s="559" t="s">
        <v>270</v>
      </c>
      <c r="C29" s="218" t="s">
        <v>271</v>
      </c>
      <c r="D29" s="219"/>
      <c r="E29" s="219"/>
      <c r="F29" s="89"/>
      <c r="G29" s="219"/>
      <c r="H29" s="219"/>
      <c r="I29" s="219"/>
      <c r="J29" s="219"/>
      <c r="K29" s="2"/>
    </row>
    <row r="30" ht="12.75">
      <c r="K30" s="2"/>
    </row>
    <row r="31" ht="12.75">
      <c r="K31" s="2"/>
    </row>
    <row r="32" ht="12.75">
      <c r="K32" s="2"/>
    </row>
    <row r="33" spans="3:11" ht="30.75" customHeight="1">
      <c r="C33" s="11"/>
      <c r="K33" s="2"/>
    </row>
    <row r="34" spans="3:11" ht="31.5" customHeight="1">
      <c r="C34" s="11"/>
      <c r="K34" s="2"/>
    </row>
    <row r="35" ht="31.5" customHeight="1">
      <c r="K35" s="2"/>
    </row>
    <row r="36" spans="3:11" ht="31.5" customHeight="1">
      <c r="C36" s="11"/>
      <c r="K36" s="2"/>
    </row>
    <row r="37" ht="12.75">
      <c r="K37" s="2"/>
    </row>
    <row r="38" spans="3:11" ht="14.25">
      <c r="C38" s="9"/>
      <c r="K38" s="2"/>
    </row>
    <row r="39" ht="31.5" customHeight="1">
      <c r="K39" s="2"/>
    </row>
    <row r="40" spans="3:11" ht="44.25" customHeight="1">
      <c r="C40" s="9"/>
      <c r="K40" s="2"/>
    </row>
    <row r="41" spans="3:11" ht="14.25">
      <c r="C41" s="9"/>
      <c r="K41" s="2"/>
    </row>
    <row r="42" spans="3:11" ht="14.25">
      <c r="C42" s="9"/>
      <c r="K42" s="2"/>
    </row>
    <row r="43" spans="3:11" ht="14.25">
      <c r="C43" s="9"/>
      <c r="K43" s="2"/>
    </row>
    <row r="44" spans="3:11" ht="31.5" customHeight="1">
      <c r="C44" s="9"/>
      <c r="K44" s="2"/>
    </row>
    <row r="45" ht="31.5" customHeight="1">
      <c r="K45" s="2"/>
    </row>
    <row r="46" spans="3:11" ht="31.5" customHeight="1">
      <c r="C46" s="12"/>
      <c r="K46" s="2"/>
    </row>
    <row r="47" spans="3:11" ht="14.25">
      <c r="C47" s="12"/>
      <c r="K47" s="2"/>
    </row>
    <row r="48" spans="2:11" ht="15.75">
      <c r="B48" s="7"/>
      <c r="C48" s="12"/>
      <c r="D48" s="7"/>
      <c r="F48" s="7"/>
      <c r="G48" s="2"/>
      <c r="H48" s="2"/>
      <c r="I48" s="2"/>
      <c r="J48" s="2"/>
      <c r="K48" s="2"/>
    </row>
    <row r="49" spans="3:11" ht="15.75">
      <c r="C49" s="12"/>
      <c r="D49" s="7"/>
      <c r="F49" s="7"/>
      <c r="G49" s="2"/>
      <c r="H49" s="2"/>
      <c r="I49" s="2"/>
      <c r="J49" s="2"/>
      <c r="K49" s="2"/>
    </row>
    <row r="50" ht="12.75">
      <c r="C50" s="13"/>
    </row>
    <row r="51" ht="12.75">
      <c r="C51" s="13"/>
    </row>
    <row r="52" ht="12.75">
      <c r="C52" s="13"/>
    </row>
    <row r="53" ht="12.75">
      <c r="C53" s="13"/>
    </row>
  </sheetData>
  <sheetProtection/>
  <mergeCells count="4">
    <mergeCell ref="B8:J8"/>
    <mergeCell ref="B9:J9"/>
    <mergeCell ref="B13:J13"/>
    <mergeCell ref="C15:J15"/>
  </mergeCells>
  <printOptions horizontalCentered="1"/>
  <pageMargins left="0.459722222222222" right="0.570138888888889" top="0.82" bottom="0.984027777777778" header="0.511805555555556" footer="0.5"/>
  <pageSetup horizontalDpi="600" verticalDpi="600" orientation="landscape" paperSize="9" scale="95" r:id="rId2"/>
  <headerFooter differentFirst="1" scaleWithDoc="0" alignWithMargins="0">
    <oddFooter xml:space="preserve">&amp;C&amp;8DENU/PNUMA CUESTIONARIO 2013 ESTADISTICAS AMBIENTALES  - Sección de los Desechos - p.&amp;P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B1:W85"/>
  <sheetViews>
    <sheetView showGridLines="0" zoomScale="90" zoomScaleNormal="90" workbookViewId="0" topLeftCell="A1">
      <selection activeCell="A1" sqref="A1"/>
    </sheetView>
  </sheetViews>
  <sheetFormatPr defaultColWidth="9.140625" defaultRowHeight="12.75"/>
  <cols>
    <col min="1" max="1" width="2.421875" style="14" customWidth="1"/>
    <col min="2" max="2" width="11.00390625" style="14" customWidth="1"/>
    <col min="3" max="3" width="19.28125" style="14" customWidth="1"/>
    <col min="4" max="4" width="13.00390625" style="14" customWidth="1"/>
    <col min="5" max="5" width="16.8515625" style="14" customWidth="1"/>
    <col min="6" max="6" width="6.7109375" style="14" customWidth="1"/>
    <col min="7" max="7" width="7.8515625" style="14" customWidth="1"/>
    <col min="8" max="8" width="8.00390625" style="14" customWidth="1"/>
    <col min="9" max="9" width="7.57421875" style="14" customWidth="1"/>
    <col min="10" max="10" width="42.140625" style="14" customWidth="1"/>
    <col min="11" max="11" width="21.28125" style="14" customWidth="1"/>
    <col min="12" max="12" width="2.00390625" style="14" customWidth="1"/>
    <col min="13" max="13" width="9.140625" style="388" customWidth="1"/>
    <col min="14" max="14" width="17.00390625" style="14" customWidth="1"/>
    <col min="15" max="23" width="9.140625" style="14" hidden="1" customWidth="1"/>
    <col min="24" max="16384" width="9.140625" style="14" customWidth="1"/>
  </cols>
  <sheetData>
    <row r="1" spans="2:11" ht="15.75">
      <c r="B1" s="753" t="s">
        <v>272</v>
      </c>
      <c r="C1" s="753"/>
      <c r="D1" s="15"/>
      <c r="E1" s="15"/>
      <c r="F1" s="15"/>
      <c r="G1" s="15"/>
      <c r="H1" s="15"/>
      <c r="I1" s="15"/>
      <c r="J1" s="15"/>
      <c r="K1" s="15"/>
    </row>
    <row r="2" spans="2:11" ht="15.75" customHeight="1">
      <c r="B2" s="23"/>
      <c r="C2" s="22"/>
      <c r="D2" s="23"/>
      <c r="E2" s="22"/>
      <c r="F2" s="23"/>
      <c r="G2" s="22"/>
      <c r="H2" s="23"/>
      <c r="I2" s="22"/>
      <c r="J2" s="23"/>
      <c r="K2" s="22"/>
    </row>
    <row r="3" spans="2:11" ht="18">
      <c r="B3" s="754" t="s">
        <v>259</v>
      </c>
      <c r="C3" s="754"/>
      <c r="D3" s="754"/>
      <c r="E3" s="754"/>
      <c r="F3" s="754"/>
      <c r="G3" s="754"/>
      <c r="H3" s="754"/>
      <c r="I3" s="754"/>
      <c r="J3" s="754"/>
      <c r="K3" s="754"/>
    </row>
    <row r="4" ht="15">
      <c r="C4" s="17"/>
    </row>
    <row r="5" spans="2:13" ht="15.75">
      <c r="B5" s="746" t="s">
        <v>273</v>
      </c>
      <c r="C5" s="746"/>
      <c r="D5" s="746"/>
      <c r="E5" s="746"/>
      <c r="F5" s="746"/>
      <c r="G5" s="746"/>
      <c r="H5" s="746"/>
      <c r="I5" s="746"/>
      <c r="J5" s="746"/>
      <c r="K5" s="746"/>
      <c r="M5" s="69"/>
    </row>
    <row r="6" spans="2:13" ht="9.75" customHeight="1">
      <c r="B6" s="18"/>
      <c r="C6" s="19"/>
      <c r="D6" s="7"/>
      <c r="F6" s="7"/>
      <c r="G6" s="20"/>
      <c r="H6" s="20"/>
      <c r="I6" s="20"/>
      <c r="J6" s="20"/>
      <c r="M6" s="69"/>
    </row>
    <row r="7" spans="2:23" ht="39" customHeight="1">
      <c r="B7" s="748" t="s">
        <v>129</v>
      </c>
      <c r="C7" s="748"/>
      <c r="D7" s="748"/>
      <c r="E7" s="748"/>
      <c r="F7" s="748"/>
      <c r="G7" s="748"/>
      <c r="H7" s="748"/>
      <c r="I7" s="748"/>
      <c r="J7" s="748"/>
      <c r="K7" s="748"/>
      <c r="N7" s="744"/>
      <c r="O7" s="745"/>
      <c r="P7" s="745"/>
      <c r="Q7" s="745"/>
      <c r="R7" s="745"/>
      <c r="S7" s="745"/>
      <c r="T7" s="745"/>
      <c r="U7" s="745"/>
      <c r="V7" s="745"/>
      <c r="W7" s="745"/>
    </row>
    <row r="8" spans="2:23" ht="6" customHeight="1">
      <c r="B8" s="560"/>
      <c r="C8" s="538"/>
      <c r="D8" s="220"/>
      <c r="E8" s="522"/>
      <c r="F8" s="220"/>
      <c r="G8" s="523"/>
      <c r="H8" s="523"/>
      <c r="I8" s="523"/>
      <c r="J8" s="523"/>
      <c r="K8" s="522"/>
      <c r="N8" s="561"/>
      <c r="O8" s="561"/>
      <c r="P8" s="561"/>
      <c r="Q8" s="561"/>
      <c r="R8" s="561"/>
      <c r="S8" s="561"/>
      <c r="T8" s="561"/>
      <c r="U8" s="561"/>
      <c r="V8" s="561"/>
      <c r="W8" s="561"/>
    </row>
    <row r="9" spans="2:23" ht="40.5" customHeight="1">
      <c r="B9" s="745" t="s">
        <v>344</v>
      </c>
      <c r="C9" s="745"/>
      <c r="D9" s="745"/>
      <c r="E9" s="745"/>
      <c r="F9" s="745"/>
      <c r="G9" s="745"/>
      <c r="H9" s="745"/>
      <c r="I9" s="745"/>
      <c r="J9" s="745"/>
      <c r="K9" s="745"/>
      <c r="N9" s="749"/>
      <c r="O9" s="750"/>
      <c r="P9" s="750"/>
      <c r="Q9" s="750"/>
      <c r="R9" s="750"/>
      <c r="S9" s="750"/>
      <c r="T9" s="750"/>
      <c r="U9" s="750"/>
      <c r="V9" s="750"/>
      <c r="W9" s="750"/>
    </row>
    <row r="10" spans="2:23" ht="6" customHeight="1">
      <c r="B10" s="538"/>
      <c r="C10" s="538"/>
      <c r="D10" s="538"/>
      <c r="E10" s="538"/>
      <c r="F10" s="538"/>
      <c r="G10" s="538"/>
      <c r="H10" s="538"/>
      <c r="I10" s="538"/>
      <c r="J10" s="538"/>
      <c r="K10" s="538"/>
      <c r="N10" s="561"/>
      <c r="O10" s="561"/>
      <c r="P10" s="561"/>
      <c r="Q10" s="561"/>
      <c r="R10" s="561"/>
      <c r="S10" s="561"/>
      <c r="T10" s="561"/>
      <c r="U10" s="561"/>
      <c r="V10" s="561"/>
      <c r="W10" s="561"/>
    </row>
    <row r="11" spans="2:23" ht="40.5" customHeight="1">
      <c r="B11" s="755" t="s">
        <v>166</v>
      </c>
      <c r="C11" s="755"/>
      <c r="D11" s="755"/>
      <c r="E11" s="755"/>
      <c r="F11" s="755"/>
      <c r="G11" s="755"/>
      <c r="H11" s="755"/>
      <c r="I11" s="755"/>
      <c r="J11" s="755"/>
      <c r="K11" s="755"/>
      <c r="N11" s="562"/>
      <c r="O11" s="561"/>
      <c r="P11" s="561"/>
      <c r="Q11" s="561"/>
      <c r="R11" s="561"/>
      <c r="S11" s="561"/>
      <c r="T11" s="561"/>
      <c r="U11" s="561"/>
      <c r="V11" s="561"/>
      <c r="W11" s="561"/>
    </row>
    <row r="12" spans="2:23" ht="6" customHeight="1">
      <c r="B12" s="538"/>
      <c r="C12" s="538"/>
      <c r="D12" s="538"/>
      <c r="E12" s="538"/>
      <c r="F12" s="538"/>
      <c r="G12" s="538"/>
      <c r="H12" s="538"/>
      <c r="I12" s="538"/>
      <c r="J12" s="538"/>
      <c r="K12" s="538"/>
      <c r="N12" s="561"/>
      <c r="O12" s="561"/>
      <c r="P12" s="561"/>
      <c r="Q12" s="561"/>
      <c r="R12" s="561"/>
      <c r="S12" s="561"/>
      <c r="T12" s="561"/>
      <c r="U12" s="561"/>
      <c r="V12" s="561"/>
      <c r="W12" s="561"/>
    </row>
    <row r="13" spans="2:23" ht="27.75" customHeight="1">
      <c r="B13" s="748" t="s">
        <v>330</v>
      </c>
      <c r="C13" s="748"/>
      <c r="D13" s="748"/>
      <c r="E13" s="748"/>
      <c r="F13" s="748"/>
      <c r="G13" s="748"/>
      <c r="H13" s="748"/>
      <c r="I13" s="748"/>
      <c r="J13" s="748"/>
      <c r="K13" s="748"/>
      <c r="N13" s="749"/>
      <c r="O13" s="750"/>
      <c r="P13" s="750"/>
      <c r="Q13" s="750"/>
      <c r="R13" s="750"/>
      <c r="S13" s="750"/>
      <c r="T13" s="750"/>
      <c r="U13" s="750"/>
      <c r="V13" s="750"/>
      <c r="W13" s="750"/>
    </row>
    <row r="14" spans="2:23" ht="2.25" customHeight="1">
      <c r="B14" s="538"/>
      <c r="C14" s="538"/>
      <c r="D14" s="538"/>
      <c r="E14" s="538"/>
      <c r="F14" s="538"/>
      <c r="G14" s="538"/>
      <c r="H14" s="538"/>
      <c r="I14" s="538"/>
      <c r="J14" s="538"/>
      <c r="K14" s="538"/>
      <c r="N14" s="561"/>
      <c r="O14" s="561"/>
      <c r="P14" s="561"/>
      <c r="Q14" s="561"/>
      <c r="R14" s="561"/>
      <c r="S14" s="561"/>
      <c r="T14" s="561"/>
      <c r="U14" s="561"/>
      <c r="V14" s="561"/>
      <c r="W14" s="561"/>
    </row>
    <row r="15" spans="2:23" ht="26.25" customHeight="1">
      <c r="B15" s="756" t="s">
        <v>331</v>
      </c>
      <c r="C15" s="757"/>
      <c r="D15" s="757"/>
      <c r="E15" s="757"/>
      <c r="F15" s="757"/>
      <c r="G15" s="757"/>
      <c r="H15" s="757"/>
      <c r="I15" s="757"/>
      <c r="J15" s="757"/>
      <c r="K15" s="757"/>
      <c r="N15" s="751"/>
      <c r="O15" s="752"/>
      <c r="P15" s="752"/>
      <c r="Q15" s="752"/>
      <c r="R15" s="752"/>
      <c r="S15" s="752"/>
      <c r="T15" s="752"/>
      <c r="U15" s="752"/>
      <c r="V15" s="752"/>
      <c r="W15" s="752"/>
    </row>
    <row r="16" spans="2:23" ht="6.75" customHeight="1">
      <c r="B16" s="526"/>
      <c r="C16" s="526"/>
      <c r="D16" s="526"/>
      <c r="E16" s="526"/>
      <c r="F16" s="526"/>
      <c r="G16" s="526"/>
      <c r="H16" s="526"/>
      <c r="I16" s="526"/>
      <c r="J16" s="526"/>
      <c r="K16" s="526"/>
      <c r="N16" s="25"/>
      <c r="O16" s="25"/>
      <c r="P16" s="25"/>
      <c r="Q16" s="25"/>
      <c r="R16" s="25"/>
      <c r="S16" s="25"/>
      <c r="T16" s="25"/>
      <c r="U16" s="25"/>
      <c r="V16" s="25"/>
      <c r="W16" s="25"/>
    </row>
    <row r="17" spans="2:23" ht="28.5" customHeight="1">
      <c r="B17" s="748" t="s">
        <v>275</v>
      </c>
      <c r="C17" s="748"/>
      <c r="D17" s="748"/>
      <c r="E17" s="748"/>
      <c r="F17" s="748"/>
      <c r="G17" s="748"/>
      <c r="H17" s="748"/>
      <c r="I17" s="748"/>
      <c r="J17" s="748"/>
      <c r="K17" s="748"/>
      <c r="N17" s="744"/>
      <c r="O17" s="745"/>
      <c r="P17" s="745"/>
      <c r="Q17" s="745"/>
      <c r="R17" s="745"/>
      <c r="S17" s="745"/>
      <c r="T17" s="745"/>
      <c r="U17" s="745"/>
      <c r="V17" s="745"/>
      <c r="W17" s="745"/>
    </row>
    <row r="18" spans="2:23" ht="15.75" customHeight="1">
      <c r="B18" s="520" t="s">
        <v>332</v>
      </c>
      <c r="C18" s="521"/>
      <c r="D18" s="220"/>
      <c r="E18" s="522"/>
      <c r="F18" s="220"/>
      <c r="G18" s="523"/>
      <c r="H18" s="523"/>
      <c r="I18" s="523"/>
      <c r="J18" s="523"/>
      <c r="K18" s="522"/>
      <c r="N18" s="744"/>
      <c r="O18" s="745"/>
      <c r="P18" s="745"/>
      <c r="Q18" s="745"/>
      <c r="R18" s="745"/>
      <c r="S18" s="745"/>
      <c r="T18" s="745"/>
      <c r="U18" s="745"/>
      <c r="V18" s="745"/>
      <c r="W18" s="745"/>
    </row>
    <row r="19" spans="2:23" ht="15.75" customHeight="1">
      <c r="B19" s="520" t="s">
        <v>333</v>
      </c>
      <c r="C19" s="521"/>
      <c r="D19" s="220"/>
      <c r="E19" s="522"/>
      <c r="F19" s="220"/>
      <c r="G19" s="523"/>
      <c r="H19" s="523"/>
      <c r="I19" s="523"/>
      <c r="J19" s="523"/>
      <c r="K19" s="522"/>
      <c r="N19" s="744"/>
      <c r="O19" s="745"/>
      <c r="P19" s="745"/>
      <c r="Q19" s="745"/>
      <c r="R19" s="745"/>
      <c r="S19" s="745"/>
      <c r="T19" s="745"/>
      <c r="U19" s="745"/>
      <c r="V19" s="745"/>
      <c r="W19" s="745"/>
    </row>
    <row r="20" spans="2:23" ht="15.75" customHeight="1">
      <c r="B20" s="520" t="s">
        <v>276</v>
      </c>
      <c r="C20" s="521"/>
      <c r="D20" s="524"/>
      <c r="E20" s="524"/>
      <c r="F20" s="524"/>
      <c r="G20" s="524"/>
      <c r="H20" s="524"/>
      <c r="I20" s="524"/>
      <c r="J20" s="524"/>
      <c r="K20" s="524"/>
      <c r="N20" s="744"/>
      <c r="O20" s="745"/>
      <c r="P20" s="745"/>
      <c r="Q20" s="745"/>
      <c r="R20" s="745"/>
      <c r="S20" s="745"/>
      <c r="T20" s="745"/>
      <c r="U20" s="745"/>
      <c r="V20" s="745"/>
      <c r="W20" s="745"/>
    </row>
    <row r="21" spans="2:23" ht="6.75" customHeight="1">
      <c r="B21" s="520"/>
      <c r="C21" s="521"/>
      <c r="D21" s="524"/>
      <c r="E21" s="524"/>
      <c r="F21" s="524"/>
      <c r="G21" s="524"/>
      <c r="H21" s="524"/>
      <c r="I21" s="524"/>
      <c r="J21" s="524"/>
      <c r="K21" s="524"/>
      <c r="N21" s="744"/>
      <c r="O21" s="745"/>
      <c r="P21" s="745"/>
      <c r="Q21" s="745"/>
      <c r="R21" s="745"/>
      <c r="S21" s="745"/>
      <c r="T21" s="745"/>
      <c r="U21" s="745"/>
      <c r="V21" s="745"/>
      <c r="W21" s="745"/>
    </row>
    <row r="22" spans="2:23" ht="14.25" customHeight="1">
      <c r="B22" s="748" t="s">
        <v>334</v>
      </c>
      <c r="C22" s="748"/>
      <c r="D22" s="748"/>
      <c r="E22" s="748"/>
      <c r="F22" s="748"/>
      <c r="G22" s="748"/>
      <c r="H22" s="748"/>
      <c r="I22" s="748"/>
      <c r="J22" s="748"/>
      <c r="K22" s="748"/>
      <c r="N22" s="744"/>
      <c r="O22" s="745"/>
      <c r="P22" s="745"/>
      <c r="Q22" s="745"/>
      <c r="R22" s="745"/>
      <c r="S22" s="745"/>
      <c r="T22" s="745"/>
      <c r="U22" s="745"/>
      <c r="V22" s="745"/>
      <c r="W22" s="745"/>
    </row>
    <row r="23" spans="2:23" ht="12.75" customHeight="1" hidden="1">
      <c r="B23" s="748"/>
      <c r="C23" s="748"/>
      <c r="D23" s="748"/>
      <c r="E23" s="748"/>
      <c r="F23" s="748"/>
      <c r="G23" s="748"/>
      <c r="H23" s="748"/>
      <c r="I23" s="748"/>
      <c r="J23" s="748"/>
      <c r="K23" s="748"/>
      <c r="N23" s="744"/>
      <c r="O23" s="745"/>
      <c r="P23" s="745"/>
      <c r="Q23" s="745"/>
      <c r="R23" s="745"/>
      <c r="S23" s="745"/>
      <c r="T23" s="745"/>
      <c r="U23" s="745"/>
      <c r="V23" s="745"/>
      <c r="W23" s="745"/>
    </row>
    <row r="24" spans="2:23" ht="15.75" customHeight="1">
      <c r="B24" s="525" t="s">
        <v>277</v>
      </c>
      <c r="C24" s="521"/>
      <c r="D24" s="525"/>
      <c r="E24" s="521"/>
      <c r="F24" s="525"/>
      <c r="G24" s="521"/>
      <c r="H24" s="525"/>
      <c r="I24" s="521"/>
      <c r="J24" s="525"/>
      <c r="K24" s="521"/>
      <c r="N24" s="744"/>
      <c r="O24" s="745"/>
      <c r="P24" s="745"/>
      <c r="Q24" s="745"/>
      <c r="R24" s="745"/>
      <c r="S24" s="745"/>
      <c r="T24" s="745"/>
      <c r="U24" s="745"/>
      <c r="V24" s="745"/>
      <c r="W24" s="745"/>
    </row>
    <row r="25" spans="2:23" ht="15.75" customHeight="1">
      <c r="B25" s="525" t="s">
        <v>335</v>
      </c>
      <c r="C25" s="521"/>
      <c r="D25" s="525"/>
      <c r="E25" s="521"/>
      <c r="F25" s="525"/>
      <c r="G25" s="521"/>
      <c r="H25" s="525"/>
      <c r="I25" s="521"/>
      <c r="J25" s="525"/>
      <c r="K25" s="521"/>
      <c r="N25" s="744"/>
      <c r="O25" s="745"/>
      <c r="P25" s="745"/>
      <c r="Q25" s="745"/>
      <c r="R25" s="745"/>
      <c r="S25" s="745"/>
      <c r="T25" s="745"/>
      <c r="U25" s="745"/>
      <c r="V25" s="745"/>
      <c r="W25" s="745"/>
    </row>
    <row r="26" spans="2:23" ht="15.75" customHeight="1">
      <c r="B26" s="525" t="s">
        <v>338</v>
      </c>
      <c r="C26" s="521"/>
      <c r="D26" s="525"/>
      <c r="E26" s="521"/>
      <c r="F26" s="525"/>
      <c r="G26" s="521"/>
      <c r="H26" s="525"/>
      <c r="I26" s="521"/>
      <c r="J26" s="525"/>
      <c r="K26" s="521"/>
      <c r="N26" s="744"/>
      <c r="O26" s="745"/>
      <c r="P26" s="745"/>
      <c r="Q26" s="745"/>
      <c r="R26" s="745"/>
      <c r="S26" s="745"/>
      <c r="T26" s="745"/>
      <c r="U26" s="745"/>
      <c r="V26" s="745"/>
      <c r="W26" s="745"/>
    </row>
    <row r="27" spans="2:13" ht="10.5" customHeight="1">
      <c r="B27" s="563"/>
      <c r="C27" s="563"/>
      <c r="D27" s="563"/>
      <c r="E27" s="563"/>
      <c r="F27" s="563"/>
      <c r="G27" s="563"/>
      <c r="H27" s="563"/>
      <c r="I27" s="563"/>
      <c r="J27" s="563"/>
      <c r="K27" s="563"/>
      <c r="M27" s="69"/>
    </row>
    <row r="28" spans="2:11" ht="28.5" customHeight="1">
      <c r="B28" s="747" t="s">
        <v>336</v>
      </c>
      <c r="C28" s="747"/>
      <c r="D28" s="747"/>
      <c r="E28" s="747"/>
      <c r="F28" s="747"/>
      <c r="G28" s="747"/>
      <c r="H28" s="747"/>
      <c r="I28" s="747"/>
      <c r="J28" s="747"/>
      <c r="K28" s="747"/>
    </row>
    <row r="29" spans="2:11" ht="13.5" customHeight="1">
      <c r="B29" s="24"/>
      <c r="C29" s="25"/>
      <c r="D29" s="25"/>
      <c r="E29" s="25"/>
      <c r="F29" s="25"/>
      <c r="G29" s="25"/>
      <c r="H29" s="25"/>
      <c r="I29" s="25"/>
      <c r="J29" s="25"/>
      <c r="K29" s="25"/>
    </row>
    <row r="30" spans="2:11" ht="17.25" customHeight="1">
      <c r="B30" s="746" t="s">
        <v>20</v>
      </c>
      <c r="C30" s="746"/>
      <c r="D30" s="746"/>
      <c r="E30" s="746"/>
      <c r="F30" s="746"/>
      <c r="G30" s="746"/>
      <c r="H30" s="746"/>
      <c r="I30" s="746"/>
      <c r="J30" s="746"/>
      <c r="K30" s="746"/>
    </row>
    <row r="31" spans="2:11" ht="6" customHeight="1">
      <c r="B31" s="26"/>
      <c r="C31" s="27"/>
      <c r="D31" s="26"/>
      <c r="E31" s="27"/>
      <c r="F31" s="26"/>
      <c r="G31" s="27"/>
      <c r="H31" s="26"/>
      <c r="I31" s="27"/>
      <c r="J31" s="26"/>
      <c r="K31" s="27"/>
    </row>
    <row r="32" spans="2:11" ht="6.75" customHeight="1">
      <c r="B32" s="28"/>
      <c r="C32" s="29"/>
      <c r="D32" s="33"/>
      <c r="E32" s="29"/>
      <c r="F32" s="33"/>
      <c r="G32" s="29"/>
      <c r="H32" s="33"/>
      <c r="I32" s="29"/>
      <c r="J32" s="33"/>
      <c r="K32" s="29"/>
    </row>
    <row r="33" spans="2:11" ht="15.75" customHeight="1">
      <c r="B33" s="564" t="s">
        <v>157</v>
      </c>
      <c r="C33" s="759" t="s">
        <v>21</v>
      </c>
      <c r="D33" s="759"/>
      <c r="E33" s="759"/>
      <c r="F33" s="759"/>
      <c r="G33" s="759"/>
      <c r="H33" s="759"/>
      <c r="I33" s="759"/>
      <c r="J33" s="759"/>
      <c r="K33" s="759"/>
    </row>
    <row r="34" spans="2:11" ht="26.25" customHeight="1">
      <c r="B34" s="564" t="s">
        <v>157</v>
      </c>
      <c r="C34" s="759" t="s">
        <v>339</v>
      </c>
      <c r="D34" s="759"/>
      <c r="E34" s="759"/>
      <c r="F34" s="759"/>
      <c r="G34" s="759"/>
      <c r="H34" s="759"/>
      <c r="I34" s="759"/>
      <c r="J34" s="759"/>
      <c r="K34" s="759"/>
    </row>
    <row r="35" spans="2:13" s="16" customFormat="1" ht="62.25" customHeight="1">
      <c r="B35" s="242" t="s">
        <v>157</v>
      </c>
      <c r="C35" s="759" t="s">
        <v>1</v>
      </c>
      <c r="D35" s="759"/>
      <c r="E35" s="759"/>
      <c r="F35" s="759"/>
      <c r="G35" s="759"/>
      <c r="H35" s="759"/>
      <c r="I35" s="759"/>
      <c r="J35" s="759"/>
      <c r="K35" s="759"/>
      <c r="M35" s="389"/>
    </row>
    <row r="36" spans="2:11" ht="40.5" customHeight="1">
      <c r="B36" s="565" t="s">
        <v>157</v>
      </c>
      <c r="C36" s="759" t="s">
        <v>22</v>
      </c>
      <c r="D36" s="759"/>
      <c r="E36" s="759"/>
      <c r="F36" s="759"/>
      <c r="G36" s="759"/>
      <c r="H36" s="759"/>
      <c r="I36" s="759"/>
      <c r="J36" s="759"/>
      <c r="K36" s="759"/>
    </row>
    <row r="37" spans="2:13" s="1" customFormat="1" ht="26.25" customHeight="1">
      <c r="B37" s="241" t="s">
        <v>157</v>
      </c>
      <c r="C37" s="760" t="s">
        <v>2</v>
      </c>
      <c r="D37" s="760"/>
      <c r="E37" s="760"/>
      <c r="F37" s="760"/>
      <c r="G37" s="760"/>
      <c r="H37" s="760"/>
      <c r="I37" s="760"/>
      <c r="J37" s="760"/>
      <c r="K37" s="760"/>
      <c r="M37" s="390"/>
    </row>
    <row r="38" spans="2:11" ht="27.75" customHeight="1">
      <c r="B38" s="565" t="s">
        <v>157</v>
      </c>
      <c r="C38" s="760" t="s">
        <v>23</v>
      </c>
      <c r="D38" s="760"/>
      <c r="E38" s="760"/>
      <c r="F38" s="760"/>
      <c r="G38" s="760"/>
      <c r="H38" s="760"/>
      <c r="I38" s="760"/>
      <c r="J38" s="760"/>
      <c r="K38" s="760"/>
    </row>
    <row r="39" spans="2:11" ht="15" customHeight="1">
      <c r="B39" s="565" t="s">
        <v>157</v>
      </c>
      <c r="C39" s="759" t="s">
        <v>24</v>
      </c>
      <c r="D39" s="759"/>
      <c r="E39" s="759"/>
      <c r="F39" s="759"/>
      <c r="G39" s="759"/>
      <c r="H39" s="759"/>
      <c r="I39" s="759"/>
      <c r="J39" s="759"/>
      <c r="K39" s="759"/>
    </row>
    <row r="40" spans="2:11" ht="15.75" customHeight="1">
      <c r="B40" s="565" t="s">
        <v>157</v>
      </c>
      <c r="C40" s="759" t="s">
        <v>25</v>
      </c>
      <c r="D40" s="759"/>
      <c r="E40" s="759"/>
      <c r="F40" s="759"/>
      <c r="G40" s="759"/>
      <c r="H40" s="759"/>
      <c r="I40" s="759"/>
      <c r="J40" s="759"/>
      <c r="K40" s="759"/>
    </row>
    <row r="41" spans="2:11" ht="25.5" customHeight="1">
      <c r="B41" s="565" t="s">
        <v>157</v>
      </c>
      <c r="C41" s="759" t="s">
        <v>26</v>
      </c>
      <c r="D41" s="759"/>
      <c r="E41" s="759"/>
      <c r="F41" s="759"/>
      <c r="G41" s="759"/>
      <c r="H41" s="759"/>
      <c r="I41" s="759"/>
      <c r="J41" s="759"/>
      <c r="K41" s="759"/>
    </row>
    <row r="42" spans="2:11" ht="9" customHeight="1">
      <c r="B42" s="565"/>
      <c r="C42" s="566"/>
      <c r="D42" s="566"/>
      <c r="E42" s="566"/>
      <c r="F42" s="566"/>
      <c r="G42" s="566"/>
      <c r="H42" s="566"/>
      <c r="I42" s="566"/>
      <c r="J42" s="566"/>
      <c r="K42" s="566"/>
    </row>
    <row r="43" spans="2:13" s="222" customFormat="1" ht="15.75" customHeight="1">
      <c r="B43" s="221" t="s">
        <v>27</v>
      </c>
      <c r="C43" s="221"/>
      <c r="D43" s="221"/>
      <c r="E43" s="531"/>
      <c r="F43" s="531"/>
      <c r="G43" s="531"/>
      <c r="H43" s="531"/>
      <c r="I43" s="531"/>
      <c r="J43" s="531"/>
      <c r="K43" s="531"/>
      <c r="M43" s="391"/>
    </row>
    <row r="44" spans="2:13" s="29" customFormat="1" ht="2.25" customHeight="1">
      <c r="B44" s="527"/>
      <c r="C44" s="528"/>
      <c r="D44" s="528"/>
      <c r="E44" s="528"/>
      <c r="F44" s="528"/>
      <c r="G44" s="528"/>
      <c r="H44" s="528"/>
      <c r="I44" s="528"/>
      <c r="J44" s="528"/>
      <c r="K44" s="528"/>
      <c r="M44" s="279"/>
    </row>
    <row r="45" spans="2:13" s="29" customFormat="1" ht="13.5" customHeight="1">
      <c r="B45" s="567" t="s">
        <v>193</v>
      </c>
      <c r="C45" s="529" t="s">
        <v>28</v>
      </c>
      <c r="D45" s="530"/>
      <c r="E45" s="530"/>
      <c r="F45" s="530"/>
      <c r="G45" s="530"/>
      <c r="H45" s="530"/>
      <c r="I45" s="530"/>
      <c r="J45" s="530"/>
      <c r="K45" s="530"/>
      <c r="M45" s="279"/>
    </row>
    <row r="46" spans="2:13" s="29" customFormat="1" ht="14.25">
      <c r="B46" s="567" t="s">
        <v>193</v>
      </c>
      <c r="C46" s="529" t="s">
        <v>29</v>
      </c>
      <c r="D46" s="529"/>
      <c r="E46" s="529"/>
      <c r="F46" s="529"/>
      <c r="G46" s="529"/>
      <c r="H46" s="529"/>
      <c r="I46" s="529"/>
      <c r="J46" s="529"/>
      <c r="K46" s="529"/>
      <c r="M46" s="279"/>
    </row>
    <row r="47" spans="2:13" s="29" customFormat="1" ht="14.25" customHeight="1">
      <c r="B47" s="567" t="s">
        <v>193</v>
      </c>
      <c r="C47" s="529" t="s">
        <v>30</v>
      </c>
      <c r="D47" s="528"/>
      <c r="E47" s="528"/>
      <c r="F47" s="528"/>
      <c r="G47" s="528"/>
      <c r="H47" s="528"/>
      <c r="I47" s="528"/>
      <c r="J47" s="528"/>
      <c r="K47" s="528"/>
      <c r="M47" s="279"/>
    </row>
    <row r="48" spans="2:13" s="29" customFormat="1" ht="26.25" customHeight="1">
      <c r="B48" s="567" t="s">
        <v>193</v>
      </c>
      <c r="C48" s="770" t="s">
        <v>167</v>
      </c>
      <c r="D48" s="770"/>
      <c r="E48" s="770"/>
      <c r="F48" s="770"/>
      <c r="G48" s="770"/>
      <c r="H48" s="770"/>
      <c r="I48" s="770"/>
      <c r="J48" s="770"/>
      <c r="K48" s="770"/>
      <c r="M48" s="279"/>
    </row>
    <row r="49" spans="2:11" ht="14.25" customHeight="1">
      <c r="B49" s="565"/>
      <c r="C49" s="568"/>
      <c r="D49" s="568"/>
      <c r="E49" s="568"/>
      <c r="F49" s="568"/>
      <c r="G49" s="568"/>
      <c r="H49" s="568"/>
      <c r="I49" s="568"/>
      <c r="J49" s="568"/>
      <c r="K49" s="568"/>
    </row>
    <row r="50" spans="2:11" ht="14.25" customHeight="1">
      <c r="B50" s="746" t="s">
        <v>31</v>
      </c>
      <c r="C50" s="746"/>
      <c r="D50" s="746"/>
      <c r="E50" s="746"/>
      <c r="F50" s="746"/>
      <c r="G50" s="746"/>
      <c r="H50" s="746"/>
      <c r="I50" s="746"/>
      <c r="J50" s="746"/>
      <c r="K50" s="746"/>
    </row>
    <row r="51" spans="2:13" s="16" customFormat="1" ht="14.25" customHeight="1">
      <c r="B51" s="129"/>
      <c r="C51" s="129"/>
      <c r="D51" s="129"/>
      <c r="E51" s="129"/>
      <c r="F51" s="129"/>
      <c r="G51" s="129"/>
      <c r="H51" s="129"/>
      <c r="I51" s="129"/>
      <c r="J51" s="129"/>
      <c r="K51" s="129"/>
      <c r="M51" s="389"/>
    </row>
    <row r="52" spans="2:13" s="16" customFormat="1" ht="29.25" customHeight="1">
      <c r="B52" s="769" t="s">
        <v>3</v>
      </c>
      <c r="C52" s="769"/>
      <c r="D52" s="769"/>
      <c r="E52" s="769"/>
      <c r="F52" s="769"/>
      <c r="G52" s="769"/>
      <c r="H52" s="769"/>
      <c r="I52" s="769"/>
      <c r="J52" s="769"/>
      <c r="K52" s="769"/>
      <c r="M52" s="389"/>
    </row>
    <row r="53" spans="2:13" s="16" customFormat="1" ht="27.75" customHeight="1">
      <c r="B53" s="747" t="s">
        <v>4</v>
      </c>
      <c r="C53" s="747"/>
      <c r="D53" s="747"/>
      <c r="E53" s="747"/>
      <c r="F53" s="747"/>
      <c r="G53" s="747"/>
      <c r="H53" s="747"/>
      <c r="I53" s="747"/>
      <c r="J53" s="747"/>
      <c r="K53" s="747"/>
      <c r="M53" s="389"/>
    </row>
    <row r="54" spans="2:13" s="16" customFormat="1" ht="11.25" customHeight="1">
      <c r="B54" s="223"/>
      <c r="C54" s="36"/>
      <c r="D54" s="31"/>
      <c r="E54" s="31"/>
      <c r="F54" s="31"/>
      <c r="G54" s="31"/>
      <c r="H54" s="31"/>
      <c r="I54" s="31"/>
      <c r="J54" s="31"/>
      <c r="K54" s="31"/>
      <c r="M54" s="389"/>
    </row>
    <row r="55" spans="2:13" s="29" customFormat="1" ht="14.25" customHeight="1">
      <c r="B55" s="569" t="s">
        <v>32</v>
      </c>
      <c r="M55" s="279"/>
    </row>
    <row r="56" spans="2:13" s="29" customFormat="1" ht="25.5" customHeight="1">
      <c r="B56" s="758" t="s">
        <v>5</v>
      </c>
      <c r="C56" s="758"/>
      <c r="D56" s="758"/>
      <c r="E56" s="758"/>
      <c r="F56" s="758"/>
      <c r="G56" s="758"/>
      <c r="H56" s="758"/>
      <c r="I56" s="758"/>
      <c r="J56" s="758"/>
      <c r="K56" s="758"/>
      <c r="M56" s="279"/>
    </row>
    <row r="57" spans="2:13" s="29" customFormat="1" ht="30" customHeight="1">
      <c r="B57" s="765" t="s">
        <v>346</v>
      </c>
      <c r="C57" s="765"/>
      <c r="D57" s="765"/>
      <c r="E57" s="765"/>
      <c r="F57" s="765"/>
      <c r="G57" s="765"/>
      <c r="H57" s="765"/>
      <c r="I57" s="765"/>
      <c r="J57" s="765"/>
      <c r="K57" s="765"/>
      <c r="M57" s="279"/>
    </row>
    <row r="58" spans="2:13" s="29" customFormat="1" ht="98.25" customHeight="1">
      <c r="B58" s="766" t="s">
        <v>316</v>
      </c>
      <c r="C58" s="766"/>
      <c r="D58" s="766"/>
      <c r="E58" s="766"/>
      <c r="F58" s="766"/>
      <c r="G58" s="766"/>
      <c r="H58" s="766"/>
      <c r="I58" s="766"/>
      <c r="J58" s="766"/>
      <c r="K58" s="766"/>
      <c r="M58" s="279"/>
    </row>
    <row r="59" spans="2:13" s="29" customFormat="1" ht="53.25" customHeight="1">
      <c r="B59" s="766" t="s">
        <v>6</v>
      </c>
      <c r="C59" s="766"/>
      <c r="D59" s="766"/>
      <c r="E59" s="766"/>
      <c r="F59" s="766"/>
      <c r="G59" s="766"/>
      <c r="H59" s="766"/>
      <c r="I59" s="766"/>
      <c r="J59" s="766"/>
      <c r="K59" s="766"/>
      <c r="M59" s="279"/>
    </row>
    <row r="60" spans="2:13" s="29" customFormat="1" ht="0.75" customHeight="1">
      <c r="B60" s="569"/>
      <c r="M60" s="279"/>
    </row>
    <row r="61" spans="2:13" s="29" customFormat="1" ht="15">
      <c r="B61" s="569" t="s">
        <v>33</v>
      </c>
      <c r="D61" s="570"/>
      <c r="M61" s="279"/>
    </row>
    <row r="62" spans="2:13" s="29" customFormat="1" ht="8.25" customHeight="1">
      <c r="B62" s="768" t="s">
        <v>158</v>
      </c>
      <c r="C62" s="768"/>
      <c r="D62" s="768"/>
      <c r="E62" s="768"/>
      <c r="F62" s="768"/>
      <c r="G62" s="768"/>
      <c r="H62" s="768"/>
      <c r="I62" s="768"/>
      <c r="J62" s="768"/>
      <c r="M62" s="279"/>
    </row>
    <row r="63" spans="2:13" s="29" customFormat="1" ht="78" customHeight="1">
      <c r="B63" s="759" t="s">
        <v>17</v>
      </c>
      <c r="C63" s="759"/>
      <c r="D63" s="759"/>
      <c r="E63" s="759"/>
      <c r="F63" s="759"/>
      <c r="G63" s="759"/>
      <c r="H63" s="759"/>
      <c r="I63" s="759"/>
      <c r="J63" s="759"/>
      <c r="K63" s="759"/>
      <c r="M63" s="279"/>
    </row>
    <row r="64" spans="2:13" s="604" customFormat="1" ht="85.5" customHeight="1">
      <c r="B64" s="764" t="s">
        <v>0</v>
      </c>
      <c r="C64" s="764"/>
      <c r="D64" s="764"/>
      <c r="E64" s="764"/>
      <c r="F64" s="764"/>
      <c r="G64" s="764"/>
      <c r="H64" s="764"/>
      <c r="I64" s="764"/>
      <c r="J64" s="764"/>
      <c r="K64" s="764"/>
      <c r="M64" s="605"/>
    </row>
    <row r="65" spans="2:13" s="29" customFormat="1" ht="42" customHeight="1">
      <c r="B65" s="758" t="s">
        <v>34</v>
      </c>
      <c r="C65" s="758"/>
      <c r="D65" s="758"/>
      <c r="E65" s="758"/>
      <c r="F65" s="758"/>
      <c r="G65" s="758"/>
      <c r="H65" s="758"/>
      <c r="I65" s="758"/>
      <c r="J65" s="758"/>
      <c r="K65" s="758"/>
      <c r="M65" s="279"/>
    </row>
    <row r="66" spans="2:13" s="29" customFormat="1" ht="16.5" customHeight="1">
      <c r="B66" s="768"/>
      <c r="C66" s="768"/>
      <c r="D66" s="768"/>
      <c r="E66" s="768"/>
      <c r="F66" s="768"/>
      <c r="G66" s="768"/>
      <c r="H66" s="768"/>
      <c r="I66" s="768"/>
      <c r="J66" s="768"/>
      <c r="K66" s="768"/>
      <c r="M66" s="279"/>
    </row>
    <row r="67" spans="2:13" s="29" customFormat="1" ht="14.25" customHeight="1">
      <c r="B67" s="569" t="s">
        <v>71</v>
      </c>
      <c r="C67" s="571"/>
      <c r="M67" s="279"/>
    </row>
    <row r="68" spans="2:13" s="29" customFormat="1" ht="33" customHeight="1">
      <c r="B68" s="767" t="s">
        <v>278</v>
      </c>
      <c r="C68" s="767"/>
      <c r="D68" s="767"/>
      <c r="E68" s="767"/>
      <c r="F68" s="767"/>
      <c r="G68" s="767"/>
      <c r="H68" s="767"/>
      <c r="I68" s="767"/>
      <c r="J68" s="767"/>
      <c r="K68" s="767"/>
      <c r="M68" s="279"/>
    </row>
    <row r="69" spans="2:13" s="29" customFormat="1" ht="41.25" customHeight="1">
      <c r="B69" s="758" t="s">
        <v>279</v>
      </c>
      <c r="C69" s="758"/>
      <c r="D69" s="758"/>
      <c r="E69" s="758"/>
      <c r="F69" s="758"/>
      <c r="G69" s="758"/>
      <c r="H69" s="758"/>
      <c r="I69" s="758"/>
      <c r="J69" s="758"/>
      <c r="K69" s="758"/>
      <c r="M69" s="279"/>
    </row>
    <row r="70" spans="2:13" s="604" customFormat="1" ht="42.75" customHeight="1">
      <c r="B70" s="764" t="s">
        <v>280</v>
      </c>
      <c r="C70" s="764"/>
      <c r="D70" s="764"/>
      <c r="E70" s="764"/>
      <c r="F70" s="764"/>
      <c r="G70" s="764"/>
      <c r="H70" s="764"/>
      <c r="I70" s="764"/>
      <c r="J70" s="764"/>
      <c r="K70" s="764"/>
      <c r="M70" s="605"/>
    </row>
    <row r="71" spans="2:13" s="29" customFormat="1" ht="51.75" customHeight="1">
      <c r="B71" s="758" t="s">
        <v>18</v>
      </c>
      <c r="C71" s="758"/>
      <c r="D71" s="758"/>
      <c r="E71" s="758"/>
      <c r="F71" s="758"/>
      <c r="G71" s="758"/>
      <c r="H71" s="758"/>
      <c r="I71" s="758"/>
      <c r="J71" s="758"/>
      <c r="K71" s="758"/>
      <c r="M71" s="279"/>
    </row>
    <row r="72" spans="2:13" s="29" customFormat="1" ht="110.25" customHeight="1">
      <c r="B72" s="758" t="s">
        <v>19</v>
      </c>
      <c r="C72" s="758"/>
      <c r="D72" s="758"/>
      <c r="E72" s="758"/>
      <c r="F72" s="758"/>
      <c r="G72" s="758"/>
      <c r="H72" s="758"/>
      <c r="I72" s="758"/>
      <c r="J72" s="758"/>
      <c r="K72" s="758"/>
      <c r="M72" s="279"/>
    </row>
    <row r="73" spans="2:13" s="29" customFormat="1" ht="4.5" customHeight="1">
      <c r="B73" s="598"/>
      <c r="C73" s="31"/>
      <c r="D73" s="25"/>
      <c r="E73" s="25"/>
      <c r="F73" s="25"/>
      <c r="G73" s="25"/>
      <c r="H73" s="25"/>
      <c r="I73" s="25"/>
      <c r="J73" s="25"/>
      <c r="K73" s="25"/>
      <c r="M73" s="279"/>
    </row>
    <row r="74" spans="2:13" s="29" customFormat="1" ht="19.5" customHeight="1">
      <c r="B74" s="569" t="s">
        <v>127</v>
      </c>
      <c r="C74" s="22"/>
      <c r="M74" s="279"/>
    </row>
    <row r="75" spans="2:13" s="29" customFormat="1" ht="40.5" customHeight="1">
      <c r="B75" s="758" t="s">
        <v>274</v>
      </c>
      <c r="C75" s="758"/>
      <c r="D75" s="758"/>
      <c r="E75" s="758"/>
      <c r="F75" s="758"/>
      <c r="G75" s="758"/>
      <c r="H75" s="758"/>
      <c r="I75" s="758"/>
      <c r="J75" s="758"/>
      <c r="K75" s="758"/>
      <c r="M75" s="279"/>
    </row>
    <row r="76" s="29" customFormat="1" ht="7.5" customHeight="1">
      <c r="M76" s="279"/>
    </row>
    <row r="77" spans="2:13" s="29" customFormat="1" ht="21" customHeight="1">
      <c r="B77" s="569" t="s">
        <v>128</v>
      </c>
      <c r="M77" s="279"/>
    </row>
    <row r="78" spans="2:13" s="29" customFormat="1" ht="34.5" customHeight="1">
      <c r="B78" s="758" t="s">
        <v>281</v>
      </c>
      <c r="C78" s="758"/>
      <c r="D78" s="758"/>
      <c r="E78" s="758"/>
      <c r="F78" s="758"/>
      <c r="G78" s="758"/>
      <c r="H78" s="758"/>
      <c r="I78" s="758"/>
      <c r="J78" s="758"/>
      <c r="K78" s="758"/>
      <c r="M78" s="279"/>
    </row>
    <row r="79" spans="2:13" s="29" customFormat="1" ht="6" customHeight="1">
      <c r="B79" s="30"/>
      <c r="C79" s="31"/>
      <c r="D79" s="31"/>
      <c r="E79" s="31"/>
      <c r="F79" s="31"/>
      <c r="G79" s="31"/>
      <c r="H79" s="31"/>
      <c r="I79" s="31"/>
      <c r="J79" s="31"/>
      <c r="K79" s="22"/>
      <c r="M79" s="279"/>
    </row>
    <row r="80" spans="2:13" s="29" customFormat="1" ht="8.25" customHeight="1">
      <c r="B80" s="763"/>
      <c r="C80" s="763"/>
      <c r="D80" s="763"/>
      <c r="E80" s="763"/>
      <c r="F80" s="763"/>
      <c r="G80" s="763"/>
      <c r="H80" s="763"/>
      <c r="I80" s="763"/>
      <c r="J80" s="763"/>
      <c r="M80" s="279"/>
    </row>
    <row r="81" spans="2:13" s="29" customFormat="1" ht="15">
      <c r="B81" s="569" t="s">
        <v>35</v>
      </c>
      <c r="M81" s="279"/>
    </row>
    <row r="82" spans="2:13" s="29" customFormat="1" ht="38.25" customHeight="1">
      <c r="B82" s="758" t="s">
        <v>282</v>
      </c>
      <c r="C82" s="758"/>
      <c r="D82" s="758"/>
      <c r="E82" s="758"/>
      <c r="F82" s="758"/>
      <c r="G82" s="758"/>
      <c r="H82" s="758"/>
      <c r="I82" s="758"/>
      <c r="J82" s="758"/>
      <c r="K82" s="758"/>
      <c r="M82" s="279"/>
    </row>
    <row r="83" spans="2:13" s="29" customFormat="1" ht="31.5" customHeight="1">
      <c r="B83" s="761" t="s">
        <v>36</v>
      </c>
      <c r="C83" s="762"/>
      <c r="D83" s="762"/>
      <c r="E83" s="762"/>
      <c r="F83" s="762"/>
      <c r="G83" s="762"/>
      <c r="H83" s="762"/>
      <c r="I83" s="762"/>
      <c r="J83" s="762"/>
      <c r="K83" s="762"/>
      <c r="M83" s="279"/>
    </row>
    <row r="84" s="29" customFormat="1" ht="14.25">
      <c r="M84" s="279"/>
    </row>
    <row r="85" s="29" customFormat="1" ht="14.25">
      <c r="M85" s="279"/>
    </row>
  </sheetData>
  <sheetProtection/>
  <mergeCells count="58">
    <mergeCell ref="B52:K52"/>
    <mergeCell ref="B59:K59"/>
    <mergeCell ref="B71:K71"/>
    <mergeCell ref="B72:K72"/>
    <mergeCell ref="C41:K41"/>
    <mergeCell ref="C48:K48"/>
    <mergeCell ref="B53:K53"/>
    <mergeCell ref="B64:K64"/>
    <mergeCell ref="B50:K50"/>
    <mergeCell ref="B56:K56"/>
    <mergeCell ref="B57:K57"/>
    <mergeCell ref="B58:K58"/>
    <mergeCell ref="B68:K68"/>
    <mergeCell ref="B66:K66"/>
    <mergeCell ref="B62:J62"/>
    <mergeCell ref="B63:K63"/>
    <mergeCell ref="B83:K83"/>
    <mergeCell ref="B78:K78"/>
    <mergeCell ref="B80:J80"/>
    <mergeCell ref="B82:K82"/>
    <mergeCell ref="B70:K70"/>
    <mergeCell ref="B75:K75"/>
    <mergeCell ref="B69:K69"/>
    <mergeCell ref="C33:K33"/>
    <mergeCell ref="C34:K34"/>
    <mergeCell ref="C35:K35"/>
    <mergeCell ref="C36:K36"/>
    <mergeCell ref="C40:K40"/>
    <mergeCell ref="C37:K37"/>
    <mergeCell ref="C38:K38"/>
    <mergeCell ref="C39:K39"/>
    <mergeCell ref="B65:K65"/>
    <mergeCell ref="B1:C1"/>
    <mergeCell ref="B3:K3"/>
    <mergeCell ref="B5:K5"/>
    <mergeCell ref="B17:K17"/>
    <mergeCell ref="B7:K7"/>
    <mergeCell ref="B9:K9"/>
    <mergeCell ref="B11:K11"/>
    <mergeCell ref="B13:K13"/>
    <mergeCell ref="B15:K15"/>
    <mergeCell ref="N21:W21"/>
    <mergeCell ref="N7:W7"/>
    <mergeCell ref="N9:W9"/>
    <mergeCell ref="N13:W13"/>
    <mergeCell ref="N15:W15"/>
    <mergeCell ref="N17:W17"/>
    <mergeCell ref="N18:W18"/>
    <mergeCell ref="N19:W19"/>
    <mergeCell ref="N20:W20"/>
    <mergeCell ref="N22:W22"/>
    <mergeCell ref="N23:W23"/>
    <mergeCell ref="N24:W24"/>
    <mergeCell ref="B30:K30"/>
    <mergeCell ref="B28:K28"/>
    <mergeCell ref="B22:K23"/>
    <mergeCell ref="N25:W25"/>
    <mergeCell ref="N26:W26"/>
  </mergeCells>
  <hyperlinks>
    <hyperlink ref="B57" r:id="rId1" display="http://unstats.un.org/unsd/cr/registry/regcst.asp?Cl=27"/>
    <hyperlink ref="B57:K57" r:id="rId2" display="http://unstats.un.org/unsd/publication/SeriesM/seriesm_4rev4s.pdf"/>
  </hyperlinks>
  <printOptions horizontalCentered="1"/>
  <pageMargins left="0.459722222222222" right="0.570138888888889" top="0.82" bottom="0.984027777777778" header="0.511805555555556" footer="0.5"/>
  <pageSetup horizontalDpi="600" verticalDpi="600" orientation="landscape" paperSize="9" scale="80" r:id="rId3"/>
  <headerFooter scaleWithDoc="0" alignWithMargins="0">
    <oddFooter xml:space="preserve">&amp;C&amp;7DENU/PNUMA CUESTIONARIO 2013 ESTADISTICAS AMBIENTALES  - Sección de los Desechos - p.&amp;P </oddFooter>
  </headerFooter>
  <rowBreaks count="4" manualBreakCount="4">
    <brk id="29" max="255" man="1"/>
    <brk id="49" max="255" man="1"/>
    <brk id="64" max="11" man="1"/>
    <brk id="76" max="255" man="1"/>
  </rowBreaks>
</worksheet>
</file>

<file path=xl/worksheets/sheet3.xml><?xml version="1.0" encoding="utf-8"?>
<worksheet xmlns="http://schemas.openxmlformats.org/spreadsheetml/2006/main" xmlns:r="http://schemas.openxmlformats.org/officeDocument/2006/relationships">
  <sheetPr codeName="Sheet3"/>
  <dimension ref="B1:G96"/>
  <sheetViews>
    <sheetView showGridLines="0" zoomScalePageLayoutView="0" workbookViewId="0" topLeftCell="A1">
      <selection activeCell="A1" sqref="A1"/>
    </sheetView>
  </sheetViews>
  <sheetFormatPr defaultColWidth="9.140625" defaultRowHeight="12.75"/>
  <cols>
    <col min="1" max="1" width="2.140625" style="34" customWidth="1"/>
    <col min="2" max="2" width="13.7109375" style="572" customWidth="1"/>
    <col min="3" max="3" width="26.00390625" style="35" customWidth="1"/>
    <col min="4" max="4" width="116.7109375" style="36" customWidth="1"/>
    <col min="5" max="5" width="17.421875" style="34" customWidth="1"/>
    <col min="6" max="6" width="80.28125" style="34" customWidth="1"/>
    <col min="7" max="16384" width="9.140625" style="34" customWidth="1"/>
  </cols>
  <sheetData>
    <row r="1" spans="2:4" s="37" customFormat="1" ht="15.75">
      <c r="B1" s="38" t="s">
        <v>272</v>
      </c>
      <c r="C1" s="38"/>
      <c r="D1" s="39"/>
    </row>
    <row r="2" spans="3:4" s="37" customFormat="1" ht="8.25" customHeight="1">
      <c r="C2" s="38"/>
      <c r="D2" s="39"/>
    </row>
    <row r="3" spans="2:4" s="37" customFormat="1" ht="18">
      <c r="B3" s="773" t="s">
        <v>262</v>
      </c>
      <c r="C3" s="773"/>
      <c r="D3" s="773"/>
    </row>
    <row r="4" spans="2:4" s="37" customFormat="1" ht="18">
      <c r="B4" s="40"/>
      <c r="C4" s="41"/>
      <c r="D4" s="42"/>
    </row>
    <row r="5" spans="2:4" s="37" customFormat="1" ht="15.75">
      <c r="B5" s="774" t="s">
        <v>37</v>
      </c>
      <c r="C5" s="774"/>
      <c r="D5" s="774"/>
    </row>
    <row r="6" spans="2:4" s="37" customFormat="1" ht="25.5" customHeight="1">
      <c r="B6" s="771" t="s">
        <v>347</v>
      </c>
      <c r="C6" s="772"/>
      <c r="D6" s="772"/>
    </row>
    <row r="7" spans="2:4" s="37" customFormat="1" ht="19.5" customHeight="1">
      <c r="B7" s="775" t="s">
        <v>345</v>
      </c>
      <c r="C7" s="776"/>
      <c r="D7" s="776"/>
    </row>
    <row r="8" spans="2:4" s="37" customFormat="1" ht="25.5">
      <c r="B8" s="736" t="s">
        <v>38</v>
      </c>
      <c r="C8" s="737" t="s">
        <v>291</v>
      </c>
      <c r="D8" s="738" t="s">
        <v>39</v>
      </c>
    </row>
    <row r="9" spans="2:4" s="37" customFormat="1" ht="54" customHeight="1">
      <c r="B9" s="224" t="s">
        <v>188</v>
      </c>
      <c r="C9" s="45" t="s">
        <v>286</v>
      </c>
      <c r="D9" s="225" t="s">
        <v>292</v>
      </c>
    </row>
    <row r="10" spans="2:4" s="37" customFormat="1" ht="64.5" customHeight="1">
      <c r="B10" s="226" t="s">
        <v>189</v>
      </c>
      <c r="C10" s="227" t="s">
        <v>40</v>
      </c>
      <c r="D10" s="228" t="s">
        <v>41</v>
      </c>
    </row>
    <row r="11" spans="2:4" s="37" customFormat="1" ht="54.75" customHeight="1">
      <c r="B11" s="229" t="s">
        <v>190</v>
      </c>
      <c r="C11" s="45" t="s">
        <v>84</v>
      </c>
      <c r="D11" s="225" t="s">
        <v>85</v>
      </c>
    </row>
    <row r="12" spans="2:4" s="37" customFormat="1" ht="79.5" customHeight="1">
      <c r="B12" s="229" t="s">
        <v>191</v>
      </c>
      <c r="C12" s="45" t="s">
        <v>42</v>
      </c>
      <c r="D12" s="131" t="s">
        <v>43</v>
      </c>
    </row>
    <row r="13" spans="2:4" s="37" customFormat="1" ht="42" customHeight="1">
      <c r="B13" s="229" t="s">
        <v>152</v>
      </c>
      <c r="C13" s="56" t="s">
        <v>44</v>
      </c>
      <c r="D13" s="532" t="s">
        <v>45</v>
      </c>
    </row>
    <row r="14" spans="2:5" ht="39" customHeight="1">
      <c r="B14" s="230" t="s">
        <v>192</v>
      </c>
      <c r="C14" s="45" t="s">
        <v>46</v>
      </c>
      <c r="D14" s="225" t="s">
        <v>47</v>
      </c>
      <c r="E14" s="46"/>
    </row>
    <row r="15" spans="2:4" ht="12.75">
      <c r="B15" s="47"/>
      <c r="C15" s="48"/>
      <c r="D15" s="21"/>
    </row>
    <row r="16" spans="2:4" ht="11.25" customHeight="1">
      <c r="B16" s="774" t="s">
        <v>261</v>
      </c>
      <c r="C16" s="774"/>
      <c r="D16" s="774"/>
    </row>
    <row r="17" spans="2:4" s="14" customFormat="1" ht="15" customHeight="1" thickBot="1">
      <c r="B17" s="572"/>
      <c r="C17" s="49"/>
      <c r="D17" s="50"/>
    </row>
    <row r="18" spans="2:7" ht="39" customHeight="1">
      <c r="B18" s="51" t="s">
        <v>49</v>
      </c>
      <c r="C18" s="43" t="s">
        <v>50</v>
      </c>
      <c r="D18" s="44" t="s">
        <v>51</v>
      </c>
      <c r="F18" s="780"/>
      <c r="G18" s="780"/>
    </row>
    <row r="19" spans="2:7" ht="18" customHeight="1">
      <c r="B19" s="232"/>
      <c r="C19" s="778" t="s">
        <v>52</v>
      </c>
      <c r="D19" s="779" t="s">
        <v>287</v>
      </c>
      <c r="F19" s="781"/>
      <c r="G19" s="781"/>
    </row>
    <row r="20" spans="2:7" ht="37.5" customHeight="1">
      <c r="B20" s="534"/>
      <c r="C20" s="778"/>
      <c r="D20" s="779"/>
      <c r="F20" s="777"/>
      <c r="G20" s="777"/>
    </row>
    <row r="21" spans="2:7" ht="51.75" customHeight="1">
      <c r="B21" s="535" t="s">
        <v>139</v>
      </c>
      <c r="C21" s="574" t="s">
        <v>293</v>
      </c>
      <c r="D21" s="573" t="s">
        <v>53</v>
      </c>
      <c r="F21" s="52"/>
      <c r="G21" s="52"/>
    </row>
    <row r="22" spans="2:7" ht="39" customHeight="1">
      <c r="B22" s="535" t="s">
        <v>140</v>
      </c>
      <c r="C22" s="574" t="s">
        <v>294</v>
      </c>
      <c r="D22" s="573" t="s">
        <v>54</v>
      </c>
      <c r="F22" s="52"/>
      <c r="G22" s="52"/>
    </row>
    <row r="23" spans="2:7" ht="28.5" customHeight="1">
      <c r="B23" s="535" t="s">
        <v>141</v>
      </c>
      <c r="C23" s="574" t="s">
        <v>295</v>
      </c>
      <c r="D23" s="573" t="s">
        <v>55</v>
      </c>
      <c r="F23" s="52"/>
      <c r="G23" s="52"/>
    </row>
    <row r="24" spans="2:7" s="53" customFormat="1" ht="51.75" customHeight="1">
      <c r="B24" s="535" t="s">
        <v>142</v>
      </c>
      <c r="C24" s="130" t="s">
        <v>296</v>
      </c>
      <c r="D24" s="573" t="s">
        <v>56</v>
      </c>
      <c r="E24" s="54"/>
      <c r="F24" s="777"/>
      <c r="G24" s="777"/>
    </row>
    <row r="25" spans="2:7" s="53" customFormat="1" ht="28.5" customHeight="1">
      <c r="B25" s="535" t="s">
        <v>143</v>
      </c>
      <c r="C25" s="130" t="s">
        <v>297</v>
      </c>
      <c r="D25" s="131" t="s">
        <v>57</v>
      </c>
      <c r="E25" s="54"/>
      <c r="F25" s="52"/>
      <c r="G25" s="52"/>
    </row>
    <row r="26" spans="2:5" s="53" customFormat="1" ht="25.5" customHeight="1">
      <c r="B26" s="535" t="s">
        <v>144</v>
      </c>
      <c r="C26" s="130" t="s">
        <v>58</v>
      </c>
      <c r="D26" s="131" t="s">
        <v>298</v>
      </c>
      <c r="E26" s="55"/>
    </row>
    <row r="27" spans="2:5" s="53" customFormat="1" ht="18.75" customHeight="1">
      <c r="B27" s="535" t="s">
        <v>145</v>
      </c>
      <c r="C27" s="130" t="s">
        <v>59</v>
      </c>
      <c r="D27" s="131" t="s">
        <v>290</v>
      </c>
      <c r="E27" s="55"/>
    </row>
    <row r="28" spans="2:5" s="53" customFormat="1" ht="19.5" customHeight="1">
      <c r="B28" s="232" t="s">
        <v>154</v>
      </c>
      <c r="C28" s="45" t="s">
        <v>60</v>
      </c>
      <c r="D28" s="131" t="s">
        <v>317</v>
      </c>
      <c r="E28" s="55"/>
    </row>
    <row r="29" spans="2:5" s="53" customFormat="1" ht="31.5" customHeight="1">
      <c r="B29" s="232" t="s">
        <v>156</v>
      </c>
      <c r="C29" s="45" t="s">
        <v>61</v>
      </c>
      <c r="D29" s="131" t="s">
        <v>299</v>
      </c>
      <c r="E29" s="55"/>
    </row>
    <row r="30" spans="2:5" s="53" customFormat="1" ht="27.75" customHeight="1">
      <c r="B30" s="232" t="s">
        <v>146</v>
      </c>
      <c r="C30" s="45" t="s">
        <v>62</v>
      </c>
      <c r="D30" s="131" t="s">
        <v>63</v>
      </c>
      <c r="E30" s="58"/>
    </row>
    <row r="31" spans="2:5" s="53" customFormat="1" ht="27.75" customHeight="1">
      <c r="B31" s="232" t="s">
        <v>147</v>
      </c>
      <c r="C31" s="45" t="s">
        <v>64</v>
      </c>
      <c r="D31" s="131" t="s">
        <v>65</v>
      </c>
      <c r="E31" s="58"/>
    </row>
    <row r="32" spans="2:5" s="53" customFormat="1" ht="33.75" customHeight="1">
      <c r="B32" s="536" t="s">
        <v>300</v>
      </c>
      <c r="C32" s="45" t="s">
        <v>69</v>
      </c>
      <c r="D32" s="131" t="s">
        <v>341</v>
      </c>
      <c r="E32" s="58"/>
    </row>
    <row r="33" spans="2:5" s="53" customFormat="1" ht="41.25" customHeight="1">
      <c r="B33" s="535" t="s">
        <v>301</v>
      </c>
      <c r="C33" s="45" t="s">
        <v>318</v>
      </c>
      <c r="D33" s="131" t="s">
        <v>319</v>
      </c>
      <c r="E33" s="58"/>
    </row>
    <row r="34" spans="2:5" s="32" customFormat="1" ht="45.75" customHeight="1">
      <c r="B34" s="575" t="s">
        <v>302</v>
      </c>
      <c r="C34" s="45" t="s">
        <v>66</v>
      </c>
      <c r="D34" s="131" t="s">
        <v>303</v>
      </c>
      <c r="E34" s="57"/>
    </row>
    <row r="35" spans="2:5" ht="81" customHeight="1">
      <c r="B35" s="576" t="s">
        <v>155</v>
      </c>
      <c r="C35" s="45" t="s">
        <v>320</v>
      </c>
      <c r="D35" s="533" t="s">
        <v>321</v>
      </c>
      <c r="E35" s="58"/>
    </row>
    <row r="36" spans="2:5" s="53" customFormat="1" ht="38.25" customHeight="1">
      <c r="B36" s="536" t="s">
        <v>254</v>
      </c>
      <c r="C36" s="45" t="s">
        <v>324</v>
      </c>
      <c r="D36" s="233" t="s">
        <v>325</v>
      </c>
      <c r="E36" s="58"/>
    </row>
    <row r="37" spans="2:5" s="53" customFormat="1" ht="30.75" customHeight="1">
      <c r="B37" s="536" t="s">
        <v>148</v>
      </c>
      <c r="C37" s="45" t="s">
        <v>327</v>
      </c>
      <c r="D37" s="131" t="s">
        <v>340</v>
      </c>
      <c r="E37" s="58"/>
    </row>
    <row r="38" spans="2:5" s="53" customFormat="1" ht="29.25" customHeight="1">
      <c r="B38" s="536" t="s">
        <v>149</v>
      </c>
      <c r="C38" s="45" t="s">
        <v>67</v>
      </c>
      <c r="D38" s="131" t="s">
        <v>68</v>
      </c>
      <c r="E38" s="58"/>
    </row>
    <row r="39" spans="2:5" s="53" customFormat="1" ht="31.5" customHeight="1">
      <c r="B39" s="536" t="s">
        <v>150</v>
      </c>
      <c r="C39" s="45" t="s">
        <v>328</v>
      </c>
      <c r="D39" s="131" t="s">
        <v>329</v>
      </c>
      <c r="E39" s="58"/>
    </row>
    <row r="40" spans="2:5" s="53" customFormat="1" ht="42" customHeight="1" thickBot="1">
      <c r="B40" s="537" t="s">
        <v>138</v>
      </c>
      <c r="C40" s="231" t="s">
        <v>70</v>
      </c>
      <c r="D40" s="234" t="s">
        <v>304</v>
      </c>
      <c r="E40" s="58"/>
    </row>
    <row r="41" spans="2:5" s="53" customFormat="1" ht="51" customHeight="1">
      <c r="B41" s="536" t="s">
        <v>151</v>
      </c>
      <c r="C41" s="45" t="s">
        <v>305</v>
      </c>
      <c r="D41" s="131" t="s">
        <v>306</v>
      </c>
      <c r="E41" s="58"/>
    </row>
    <row r="42" s="53" customFormat="1" ht="14.25">
      <c r="E42" s="58"/>
    </row>
    <row r="43" s="53" customFormat="1" ht="14.25">
      <c r="E43" s="58"/>
    </row>
    <row r="44" spans="3:5" s="53" customFormat="1" ht="14.25">
      <c r="C44" s="235"/>
      <c r="D44" s="59"/>
      <c r="E44" s="58"/>
    </row>
    <row r="45" spans="2:5" ht="14.25">
      <c r="B45" s="53"/>
      <c r="C45" s="235"/>
      <c r="D45" s="59"/>
      <c r="E45" s="30"/>
    </row>
    <row r="46" spans="2:5" ht="12.75">
      <c r="B46" s="538"/>
      <c r="C46" s="235"/>
      <c r="D46" s="59"/>
      <c r="E46" s="30"/>
    </row>
    <row r="47" spans="2:5" ht="12.75">
      <c r="B47" s="538"/>
      <c r="C47" s="235"/>
      <c r="D47" s="59"/>
      <c r="E47" s="30"/>
    </row>
    <row r="48" spans="2:4" ht="12.75">
      <c r="B48" s="538"/>
      <c r="C48" s="235"/>
      <c r="D48" s="59"/>
    </row>
    <row r="49" spans="2:4" ht="12.75">
      <c r="B49" s="538"/>
      <c r="C49" s="235"/>
      <c r="D49" s="59"/>
    </row>
    <row r="50" spans="2:4" ht="12.75">
      <c r="B50" s="538"/>
      <c r="C50" s="235"/>
      <c r="D50" s="59"/>
    </row>
    <row r="51" spans="2:3" ht="14.25">
      <c r="B51" s="538"/>
      <c r="C51" s="236"/>
    </row>
    <row r="52" spans="2:3" ht="14.25">
      <c r="B52" s="538"/>
      <c r="C52" s="236"/>
    </row>
    <row r="53" spans="2:3" ht="14.25">
      <c r="B53" s="538"/>
      <c r="C53" s="236"/>
    </row>
    <row r="54" spans="2:3" ht="14.25">
      <c r="B54" s="538"/>
      <c r="C54" s="236"/>
    </row>
    <row r="55" spans="2:3" ht="14.25">
      <c r="B55" s="538"/>
      <c r="C55" s="236"/>
    </row>
    <row r="56" spans="2:3" ht="14.25">
      <c r="B56" s="538"/>
      <c r="C56" s="236"/>
    </row>
    <row r="57" spans="2:3" ht="14.25">
      <c r="B57" s="538"/>
      <c r="C57" s="236"/>
    </row>
    <row r="58" spans="2:3" ht="14.25">
      <c r="B58" s="538"/>
      <c r="C58" s="236"/>
    </row>
    <row r="59" spans="2:3" ht="14.25">
      <c r="B59" s="538"/>
      <c r="C59" s="236"/>
    </row>
    <row r="60" spans="2:3" ht="14.25">
      <c r="B60" s="538"/>
      <c r="C60" s="236"/>
    </row>
    <row r="61" spans="2:3" ht="14.25">
      <c r="B61" s="538"/>
      <c r="C61" s="236"/>
    </row>
    <row r="62" spans="2:3" ht="14.25">
      <c r="B62" s="538"/>
      <c r="C62" s="236"/>
    </row>
    <row r="63" spans="2:3" ht="14.25">
      <c r="B63" s="538"/>
      <c r="C63" s="236"/>
    </row>
    <row r="64" spans="2:3" ht="14.25">
      <c r="B64" s="538"/>
      <c r="C64" s="236"/>
    </row>
    <row r="65" spans="2:3" ht="14.25">
      <c r="B65" s="538"/>
      <c r="C65" s="236"/>
    </row>
    <row r="66" spans="2:3" ht="14.25">
      <c r="B66" s="538"/>
      <c r="C66" s="236"/>
    </row>
    <row r="67" spans="2:3" ht="14.25">
      <c r="B67" s="538"/>
      <c r="C67" s="236"/>
    </row>
    <row r="68" spans="2:3" ht="14.25">
      <c r="B68" s="538"/>
      <c r="C68" s="236"/>
    </row>
    <row r="69" spans="2:3" ht="14.25">
      <c r="B69" s="538"/>
      <c r="C69" s="236"/>
    </row>
    <row r="70" spans="2:3" ht="14.25">
      <c r="B70" s="538"/>
      <c r="C70" s="236"/>
    </row>
    <row r="71" spans="2:3" ht="14.25">
      <c r="B71" s="538"/>
      <c r="C71" s="236"/>
    </row>
    <row r="72" spans="2:3" ht="14.25">
      <c r="B72" s="538"/>
      <c r="C72" s="236"/>
    </row>
    <row r="73" spans="2:3" ht="14.25">
      <c r="B73" s="538"/>
      <c r="C73" s="236"/>
    </row>
    <row r="74" spans="2:3" ht="14.25">
      <c r="B74" s="538"/>
      <c r="C74" s="236"/>
    </row>
    <row r="75" spans="2:3" ht="14.25">
      <c r="B75" s="538"/>
      <c r="C75" s="236"/>
    </row>
    <row r="76" spans="2:3" ht="14.25">
      <c r="B76" s="538"/>
      <c r="C76" s="236"/>
    </row>
    <row r="77" spans="2:3" ht="14.25">
      <c r="B77" s="538"/>
      <c r="C77" s="236"/>
    </row>
    <row r="78" spans="2:3" ht="14.25">
      <c r="B78" s="538"/>
      <c r="C78" s="236"/>
    </row>
    <row r="79" spans="2:3" ht="14.25">
      <c r="B79" s="538"/>
      <c r="C79" s="236"/>
    </row>
    <row r="80" spans="2:3" ht="14.25">
      <c r="B80" s="538"/>
      <c r="C80" s="236"/>
    </row>
    <row r="81" spans="2:3" ht="14.25">
      <c r="B81" s="538"/>
      <c r="C81" s="236"/>
    </row>
    <row r="82" spans="2:3" ht="14.25">
      <c r="B82" s="538"/>
      <c r="C82" s="236"/>
    </row>
    <row r="83" spans="2:3" ht="14.25">
      <c r="B83" s="538"/>
      <c r="C83" s="236"/>
    </row>
    <row r="84" spans="2:3" ht="14.25">
      <c r="B84" s="538"/>
      <c r="C84" s="236"/>
    </row>
    <row r="85" spans="2:3" ht="14.25">
      <c r="B85" s="538"/>
      <c r="C85" s="236"/>
    </row>
    <row r="86" spans="2:3" ht="14.25">
      <c r="B86" s="538"/>
      <c r="C86" s="236"/>
    </row>
    <row r="87" spans="2:3" ht="14.25">
      <c r="B87" s="538"/>
      <c r="C87" s="236"/>
    </row>
    <row r="88" spans="2:3" ht="14.25">
      <c r="B88" s="538"/>
      <c r="C88" s="236"/>
    </row>
    <row r="89" spans="2:3" ht="14.25">
      <c r="B89" s="538"/>
      <c r="C89" s="236"/>
    </row>
    <row r="90" spans="2:3" ht="14.25">
      <c r="B90" s="538"/>
      <c r="C90" s="236"/>
    </row>
    <row r="91" spans="2:3" ht="14.25">
      <c r="B91" s="538"/>
      <c r="C91" s="236"/>
    </row>
    <row r="92" spans="2:3" ht="14.25">
      <c r="B92" s="538"/>
      <c r="C92" s="236"/>
    </row>
    <row r="93" spans="2:3" ht="14.25">
      <c r="B93" s="538"/>
      <c r="C93" s="236"/>
    </row>
    <row r="94" spans="2:3" ht="14.25">
      <c r="B94" s="538"/>
      <c r="C94" s="236"/>
    </row>
    <row r="95" spans="2:3" ht="14.25">
      <c r="B95" s="538"/>
      <c r="C95" s="236"/>
    </row>
    <row r="96" spans="2:3" ht="14.25">
      <c r="B96" s="538"/>
      <c r="C96" s="236"/>
    </row>
  </sheetData>
  <sheetProtection/>
  <mergeCells count="11">
    <mergeCell ref="F24:G24"/>
    <mergeCell ref="C19:C20"/>
    <mergeCell ref="D19:D20"/>
    <mergeCell ref="F18:G18"/>
    <mergeCell ref="F19:G19"/>
    <mergeCell ref="B6:D6"/>
    <mergeCell ref="B3:D3"/>
    <mergeCell ref="B5:D5"/>
    <mergeCell ref="B7:D7"/>
    <mergeCell ref="B16:D16"/>
    <mergeCell ref="F20:G20"/>
  </mergeCells>
  <hyperlinks>
    <hyperlink ref="B7" r:id="rId1" display="http://unstats.un.org/unsd/publication/SeriesM/seriesm_4rev4s.pdf"/>
    <hyperlink ref="B7:D7" r:id="rId2" display="http://unstats.un.org/unsd/publication/SeriesM/seriesm_4rev4s.pdf"/>
    <hyperlink ref="B6:D6" r:id="rId3" display="Este cuestionario solicita información sobre la cantidad total de desechos (no peligrosos y peligrosos), que generan las diferentes actividades económicas y los hogares. El desglose por sector se rige por la Clasificación Industrial Internacional Uniforme"/>
  </hyperlinks>
  <printOptions horizontalCentered="1"/>
  <pageMargins left="0.459722222222222" right="0.570138888888889" top="0.82" bottom="0.984027777777778" header="0.511805555555556" footer="0.5"/>
  <pageSetup horizontalDpi="600" verticalDpi="600" orientation="landscape" paperSize="9" scale="80" r:id="rId4"/>
  <headerFooter scaleWithDoc="0" alignWithMargins="0">
    <oddFooter xml:space="preserve">&amp;C&amp;8DENU/PNUMA CUESTIONARIO 2013 ESTADISTICAS AMBIENTALES  - Sección de los Desechos - p.&amp;P </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sheetPr codeName="Sheet4"/>
  <dimension ref="A1:CT51"/>
  <sheetViews>
    <sheetView showGridLines="0" tabSelected="1" zoomScale="85" zoomScaleNormal="85" workbookViewId="0" topLeftCell="C1">
      <selection activeCell="T9" sqref="T9"/>
    </sheetView>
  </sheetViews>
  <sheetFormatPr defaultColWidth="9.140625" defaultRowHeight="12.75"/>
  <cols>
    <col min="1" max="1" width="6.00390625" style="395" hidden="1" customWidth="1"/>
    <col min="2" max="2" width="10.28125" style="395" hidden="1" customWidth="1"/>
    <col min="3" max="3" width="9.28125" style="0" customWidth="1"/>
    <col min="4" max="4" width="37.00390625" style="0" customWidth="1"/>
    <col min="5" max="5" width="7.7109375" style="0" customWidth="1"/>
    <col min="6" max="6" width="7.140625" style="484" hidden="1" customWidth="1"/>
    <col min="7" max="7" width="1.7109375" style="188" hidden="1" customWidth="1"/>
    <col min="8" max="8" width="6.8515625" style="165" hidden="1" customWidth="1"/>
    <col min="9" max="9" width="1.7109375" style="188" hidden="1" customWidth="1"/>
    <col min="10" max="10" width="6.8515625" style="165" hidden="1" customWidth="1"/>
    <col min="11" max="11" width="1.7109375" style="188" hidden="1" customWidth="1"/>
    <col min="12" max="12" width="6.8515625" style="165" hidden="1" customWidth="1"/>
    <col min="13" max="13" width="1.7109375" style="188" hidden="1" customWidth="1"/>
    <col min="14" max="14" width="6.8515625" style="165" hidden="1" customWidth="1"/>
    <col min="15" max="15" width="1.7109375" style="188" hidden="1" customWidth="1"/>
    <col min="16" max="16" width="6.8515625" style="165" hidden="1" customWidth="1"/>
    <col min="17" max="17" width="2.28125" style="188" hidden="1" customWidth="1"/>
    <col min="18" max="18" width="6.8515625" style="165" hidden="1" customWidth="1"/>
    <col min="19" max="19" width="1.7109375" style="188" hidden="1" customWidth="1"/>
    <col min="20" max="20" width="6.8515625" style="165" customWidth="1"/>
    <col min="21" max="21" width="1.7109375" style="690" customWidth="1"/>
    <col min="22" max="22" width="6.8515625" style="165" customWidth="1"/>
    <col min="23" max="23" width="1.7109375" style="690" customWidth="1"/>
    <col min="24" max="24" width="6.8515625" style="165" customWidth="1"/>
    <col min="25" max="25" width="1.7109375" style="690" customWidth="1"/>
    <col min="26" max="26" width="6.8515625" style="165" customWidth="1"/>
    <col min="27" max="27" width="1.7109375" style="690" customWidth="1"/>
    <col min="28" max="28" width="6.8515625" style="165" customWidth="1"/>
    <col min="29" max="29" width="1.7109375" style="690" customWidth="1"/>
    <col min="30" max="30" width="6.8515625" style="188" customWidth="1"/>
    <col min="31" max="31" width="1.7109375" style="690" customWidth="1"/>
    <col min="32" max="32" width="6.8515625" style="188" customWidth="1"/>
    <col min="33" max="33" width="1.7109375" style="690" customWidth="1"/>
    <col min="34" max="34" width="6.8515625" style="165" customWidth="1"/>
    <col min="35" max="35" width="1.7109375" style="690" customWidth="1"/>
    <col min="36" max="36" width="6.8515625" style="188" customWidth="1"/>
    <col min="37" max="37" width="1.7109375" style="690" customWidth="1"/>
    <col min="38" max="38" width="6.8515625" style="188" customWidth="1"/>
    <col min="39" max="39" width="1.7109375" style="690" customWidth="1"/>
    <col min="40" max="40" width="6.8515625" style="165" customWidth="1"/>
    <col min="41" max="41" width="1.7109375" style="690" customWidth="1"/>
    <col min="42" max="42" width="6.8515625" style="165" customWidth="1"/>
    <col min="43" max="43" width="1.7109375" style="690" customWidth="1"/>
    <col min="44" max="44" width="0.2890625" style="192" customWidth="1"/>
    <col min="45" max="45" width="3.28125" style="0" customWidth="1"/>
    <col min="46" max="46" width="6.28125" style="285" customWidth="1"/>
    <col min="47" max="47" width="36.28125" style="288" customWidth="1"/>
    <col min="48" max="48" width="7.7109375" style="288" customWidth="1"/>
    <col min="49" max="49" width="5.8515625" style="288" customWidth="1"/>
    <col min="50" max="50" width="1.7109375" style="288" customWidth="1"/>
    <col min="51" max="51" width="5.8515625" style="285" customWidth="1"/>
    <col min="52" max="52" width="1.7109375" style="288" customWidth="1"/>
    <col min="53" max="53" width="5.8515625" style="285" customWidth="1"/>
    <col min="54" max="54" width="1.7109375" style="285" customWidth="1"/>
    <col min="55" max="55" width="5.8515625" style="285" customWidth="1"/>
    <col min="56" max="56" width="1.7109375" style="285" customWidth="1"/>
    <col min="57" max="57" width="5.8515625" style="285" customWidth="1"/>
    <col min="58" max="58" width="1.7109375" style="285" customWidth="1"/>
    <col min="59" max="59" width="5.8515625" style="285" customWidth="1"/>
    <col min="60" max="60" width="1.7109375" style="288" customWidth="1"/>
    <col min="61" max="61" width="5.8515625" style="285" customWidth="1"/>
    <col min="62" max="62" width="1.7109375" style="288" customWidth="1"/>
    <col min="63" max="63" width="5.8515625" style="285" customWidth="1"/>
    <col min="64" max="64" width="1.7109375" style="288" customWidth="1"/>
    <col min="65" max="65" width="5.8515625" style="285" customWidth="1"/>
    <col min="66" max="66" width="1.7109375" style="288" customWidth="1"/>
    <col min="67" max="67" width="5.8515625" style="285" customWidth="1"/>
    <col min="68" max="68" width="1.7109375" style="288" customWidth="1"/>
    <col min="69" max="69" width="5.8515625" style="288" customWidth="1"/>
    <col min="70" max="70" width="1.7109375" style="285" customWidth="1"/>
    <col min="71" max="71" width="5.8515625" style="285" customWidth="1"/>
    <col min="72" max="72" width="1.7109375" style="285" customWidth="1"/>
    <col min="73" max="73" width="5.8515625" style="285" customWidth="1"/>
    <col min="74" max="74" width="1.7109375" style="288" customWidth="1"/>
    <col min="75" max="75" width="5.8515625" style="285" customWidth="1"/>
    <col min="76" max="76" width="1.7109375" style="288" customWidth="1"/>
    <col min="77" max="77" width="5.8515625" style="285" customWidth="1"/>
    <col min="78" max="78" width="1.7109375" style="288" customWidth="1"/>
    <col min="79" max="79" width="5.8515625" style="288" customWidth="1"/>
    <col min="80" max="80" width="1.7109375" style="288" customWidth="1"/>
    <col min="81" max="81" width="5.8515625" style="285" customWidth="1"/>
    <col min="82" max="82" width="1.7109375" style="288" customWidth="1"/>
    <col min="83" max="83" width="5.8515625" style="285" customWidth="1"/>
    <col min="84" max="84" width="1.7109375" style="288" customWidth="1"/>
    <col min="85" max="85" width="5.8515625" style="288" customWidth="1"/>
    <col min="86" max="86" width="1.7109375" style="288" customWidth="1"/>
  </cols>
  <sheetData>
    <row r="1" spans="2:86" ht="15.75" customHeight="1">
      <c r="B1" s="395">
        <v>0</v>
      </c>
      <c r="C1" s="782" t="s">
        <v>272</v>
      </c>
      <c r="D1" s="782"/>
      <c r="E1" s="782"/>
      <c r="F1" s="477"/>
      <c r="G1" s="180"/>
      <c r="H1" s="158"/>
      <c r="I1" s="180"/>
      <c r="J1" s="158"/>
      <c r="K1" s="180"/>
      <c r="L1" s="158"/>
      <c r="M1" s="180"/>
      <c r="N1" s="158"/>
      <c r="O1" s="180"/>
      <c r="P1" s="158"/>
      <c r="Q1" s="180"/>
      <c r="R1" s="158"/>
      <c r="S1" s="180"/>
      <c r="T1" s="158"/>
      <c r="U1" s="683"/>
      <c r="V1" s="158"/>
      <c r="W1" s="683"/>
      <c r="X1" s="158"/>
      <c r="Y1" s="683"/>
      <c r="Z1" s="168"/>
      <c r="AA1" s="691"/>
      <c r="AB1" s="168"/>
      <c r="AC1" s="691"/>
      <c r="AD1" s="190"/>
      <c r="AE1" s="691"/>
      <c r="AF1" s="190"/>
      <c r="AG1" s="691"/>
      <c r="AH1" s="168"/>
      <c r="AI1" s="691"/>
      <c r="AJ1" s="190"/>
      <c r="AK1" s="691"/>
      <c r="AL1" s="190"/>
      <c r="AM1" s="691"/>
      <c r="AN1" s="168"/>
      <c r="AO1" s="691"/>
      <c r="AP1" s="168"/>
      <c r="AQ1" s="691"/>
      <c r="AT1" s="401" t="s">
        <v>7</v>
      </c>
      <c r="AU1" s="287"/>
      <c r="AV1" s="785"/>
      <c r="AW1" s="785"/>
      <c r="AX1" s="785"/>
      <c r="AY1" s="785"/>
      <c r="AZ1" s="785"/>
      <c r="BA1" s="785"/>
      <c r="BB1" s="785"/>
      <c r="BC1" s="785"/>
      <c r="BD1" s="785"/>
      <c r="BE1" s="785"/>
      <c r="BF1" s="785"/>
      <c r="BG1" s="785"/>
      <c r="BH1" s="785"/>
      <c r="BI1" s="785"/>
      <c r="BJ1" s="785"/>
      <c r="BK1" s="785"/>
      <c r="BL1" s="785"/>
      <c r="BM1" s="785"/>
      <c r="BN1" s="785"/>
      <c r="BO1" s="785"/>
      <c r="BP1" s="785"/>
      <c r="BQ1" s="785"/>
      <c r="BR1" s="785"/>
      <c r="BS1" s="785"/>
      <c r="BT1" s="785"/>
      <c r="BU1" s="785"/>
      <c r="BV1" s="785"/>
      <c r="BW1" s="785"/>
      <c r="BX1" s="785"/>
      <c r="BY1" s="785"/>
      <c r="BZ1" s="785"/>
      <c r="CA1" s="785"/>
      <c r="CB1" s="287"/>
      <c r="CC1" s="287"/>
      <c r="CD1" s="287"/>
      <c r="CE1" s="287"/>
      <c r="CF1" s="287"/>
      <c r="CG1" s="287"/>
      <c r="CH1" s="287"/>
    </row>
    <row r="2" spans="3:86" ht="13.5" customHeight="1">
      <c r="C2" s="60"/>
      <c r="D2" s="60"/>
      <c r="E2" s="61"/>
      <c r="F2" s="478"/>
      <c r="G2" s="181"/>
      <c r="H2" s="159"/>
      <c r="I2" s="181"/>
      <c r="J2" s="159"/>
      <c r="K2" s="181"/>
      <c r="L2" s="159"/>
      <c r="M2" s="181"/>
      <c r="N2" s="159"/>
      <c r="O2" s="181"/>
      <c r="P2" s="159"/>
      <c r="Q2" s="181"/>
      <c r="R2" s="159"/>
      <c r="S2" s="181"/>
      <c r="T2" s="159"/>
      <c r="U2" s="684"/>
      <c r="V2" s="159"/>
      <c r="W2" s="684"/>
      <c r="X2" s="159"/>
      <c r="Y2" s="684"/>
      <c r="Z2" s="169"/>
      <c r="AA2" s="692"/>
      <c r="AB2" s="169"/>
      <c r="AC2" s="692"/>
      <c r="AD2" s="191"/>
      <c r="AE2" s="692"/>
      <c r="AF2" s="191"/>
      <c r="AG2" s="692"/>
      <c r="AH2" s="169"/>
      <c r="AI2" s="692"/>
      <c r="AJ2" s="191"/>
      <c r="AK2" s="692"/>
      <c r="AL2" s="191"/>
      <c r="AM2" s="692"/>
      <c r="AN2" s="169"/>
      <c r="AO2" s="692"/>
      <c r="AP2" s="169"/>
      <c r="AQ2" s="692"/>
      <c r="AR2" s="261"/>
      <c r="AT2" s="508" t="s">
        <v>8</v>
      </c>
      <c r="CB2" s="287"/>
      <c r="CH2" s="287"/>
    </row>
    <row r="3" spans="1:86" s="10" customFormat="1" ht="17.25" customHeight="1">
      <c r="A3" s="395"/>
      <c r="B3" s="395"/>
      <c r="C3" s="63" t="s">
        <v>72</v>
      </c>
      <c r="D3" s="597"/>
      <c r="E3" s="577"/>
      <c r="F3" s="578"/>
      <c r="G3" s="254"/>
      <c r="H3" s="255"/>
      <c r="I3" s="254"/>
      <c r="J3" s="255"/>
      <c r="K3" s="254"/>
      <c r="L3" s="255"/>
      <c r="M3" s="254"/>
      <c r="N3" s="255"/>
      <c r="O3" s="254"/>
      <c r="P3" s="253"/>
      <c r="Q3" s="254"/>
      <c r="R3" s="253"/>
      <c r="S3" s="254"/>
      <c r="T3" s="253"/>
      <c r="U3" s="684"/>
      <c r="V3" s="63" t="s">
        <v>73</v>
      </c>
      <c r="W3" s="249"/>
      <c r="X3" s="250"/>
      <c r="Y3" s="249"/>
      <c r="Z3" s="251"/>
      <c r="AA3" s="249"/>
      <c r="AB3" s="250"/>
      <c r="AC3" s="249"/>
      <c r="AD3" s="250"/>
      <c r="AE3" s="249"/>
      <c r="AF3" s="250"/>
      <c r="AG3" s="249"/>
      <c r="AH3" s="252"/>
      <c r="AI3" s="693"/>
      <c r="AJ3" s="250"/>
      <c r="AK3" s="249"/>
      <c r="AL3" s="250"/>
      <c r="AM3" s="249"/>
      <c r="AN3" s="252"/>
      <c r="AO3" s="693"/>
      <c r="AP3" s="137"/>
      <c r="AQ3" s="693"/>
      <c r="AR3" s="261"/>
      <c r="AS3" s="12"/>
      <c r="AT3" s="611" t="s">
        <v>9</v>
      </c>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01"/>
      <c r="CA3" s="301"/>
      <c r="CB3" s="302"/>
      <c r="CC3" s="383"/>
      <c r="CD3" s="383"/>
      <c r="CE3" s="383"/>
      <c r="CF3" s="301"/>
      <c r="CG3" s="301"/>
      <c r="CH3" s="302"/>
    </row>
    <row r="4" spans="1:86" s="280" customFormat="1" ht="4.5" customHeight="1">
      <c r="A4" s="395"/>
      <c r="B4" s="395"/>
      <c r="C4" s="783"/>
      <c r="D4" s="783"/>
      <c r="E4" s="783"/>
      <c r="F4" s="784"/>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261"/>
      <c r="AS4" s="279"/>
      <c r="AT4" s="382"/>
      <c r="AU4" s="384"/>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01"/>
      <c r="CA4" s="301"/>
      <c r="CB4" s="302"/>
      <c r="CC4" s="383"/>
      <c r="CD4" s="383"/>
      <c r="CE4" s="383"/>
      <c r="CF4" s="301"/>
      <c r="CG4" s="301"/>
      <c r="CH4" s="302"/>
    </row>
    <row r="5" spans="3:86" ht="1.5" customHeight="1">
      <c r="C5" s="67"/>
      <c r="D5" s="67"/>
      <c r="E5" s="67"/>
      <c r="F5" s="479"/>
      <c r="G5" s="182"/>
      <c r="H5" s="160"/>
      <c r="I5" s="182"/>
      <c r="J5" s="160"/>
      <c r="K5" s="182"/>
      <c r="L5" s="160"/>
      <c r="M5" s="182"/>
      <c r="N5" s="160"/>
      <c r="O5" s="182"/>
      <c r="P5" s="160"/>
      <c r="Q5" s="182"/>
      <c r="R5" s="160"/>
      <c r="S5" s="182"/>
      <c r="T5" s="160"/>
      <c r="U5" s="685"/>
      <c r="V5" s="160"/>
      <c r="W5" s="685"/>
      <c r="X5" s="160"/>
      <c r="Y5" s="685"/>
      <c r="Z5" s="160"/>
      <c r="AA5" s="685"/>
      <c r="AB5" s="160"/>
      <c r="AC5" s="685"/>
      <c r="AD5" s="182"/>
      <c r="AE5" s="685"/>
      <c r="AF5" s="182"/>
      <c r="AG5" s="685"/>
      <c r="AH5" s="160"/>
      <c r="AI5" s="685"/>
      <c r="AJ5" s="182"/>
      <c r="AK5" s="685"/>
      <c r="AL5" s="182"/>
      <c r="AM5" s="685"/>
      <c r="AN5" s="160"/>
      <c r="AO5" s="685"/>
      <c r="AP5" s="160"/>
      <c r="AQ5" s="685"/>
      <c r="AS5" s="12"/>
      <c r="AT5" s="383"/>
      <c r="AU5" s="385"/>
      <c r="AV5" s="386"/>
      <c r="AW5" s="387"/>
      <c r="AX5" s="385"/>
      <c r="AY5" s="788"/>
      <c r="AZ5" s="788"/>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11"/>
      <c r="CA5" s="311"/>
      <c r="CB5" s="302"/>
      <c r="CC5" s="385"/>
      <c r="CD5" s="385"/>
      <c r="CE5" s="385"/>
      <c r="CF5" s="311"/>
      <c r="CG5" s="311"/>
      <c r="CH5" s="302"/>
    </row>
    <row r="6" spans="2:86" ht="17.25" customHeight="1">
      <c r="B6" s="395">
        <v>162</v>
      </c>
      <c r="C6" s="216" t="s">
        <v>32</v>
      </c>
      <c r="D6" s="216"/>
      <c r="E6" s="68"/>
      <c r="F6" s="480"/>
      <c r="G6" s="183"/>
      <c r="H6" s="161"/>
      <c r="I6" s="183"/>
      <c r="J6" s="161"/>
      <c r="K6" s="183"/>
      <c r="L6" s="161"/>
      <c r="M6" s="183"/>
      <c r="N6" s="161"/>
      <c r="O6" s="183"/>
      <c r="P6" s="161"/>
      <c r="Q6" s="183"/>
      <c r="R6" s="161"/>
      <c r="S6" s="189"/>
      <c r="T6" s="167"/>
      <c r="U6" s="686"/>
      <c r="V6" s="167"/>
      <c r="W6" s="686"/>
      <c r="X6" s="167"/>
      <c r="Y6" s="686"/>
      <c r="Z6" s="167"/>
      <c r="AA6" s="686"/>
      <c r="AB6" s="167"/>
      <c r="AC6" s="686"/>
      <c r="AD6" s="189"/>
      <c r="AE6" s="686"/>
      <c r="AF6" s="189"/>
      <c r="AG6" s="686"/>
      <c r="AH6" s="167"/>
      <c r="AI6" s="686"/>
      <c r="AJ6" s="189"/>
      <c r="AK6" s="686"/>
      <c r="AL6" s="189"/>
      <c r="AM6" s="686"/>
      <c r="AN6" s="167"/>
      <c r="AO6" s="686"/>
      <c r="AP6" s="167"/>
      <c r="AQ6" s="686"/>
      <c r="AR6" s="262"/>
      <c r="AS6" s="69"/>
      <c r="AT6" s="382"/>
      <c r="AU6" s="382"/>
      <c r="AV6" s="382"/>
      <c r="AW6" s="612"/>
      <c r="AX6" s="613"/>
      <c r="AY6" s="614"/>
      <c r="AZ6" s="615"/>
      <c r="BA6" s="615"/>
      <c r="BB6" s="616"/>
      <c r="BC6" s="616"/>
      <c r="BD6" s="614"/>
      <c r="BE6" s="614"/>
      <c r="BF6" s="615"/>
      <c r="BG6" s="616"/>
      <c r="BH6" s="616"/>
      <c r="BI6" s="616"/>
      <c r="BJ6" s="616"/>
      <c r="BK6" s="616"/>
      <c r="BL6" s="616"/>
      <c r="BM6" s="616"/>
      <c r="BN6" s="616"/>
      <c r="BO6" s="616"/>
      <c r="BP6" s="616"/>
      <c r="BQ6" s="616"/>
      <c r="BR6" s="616"/>
      <c r="BS6" s="616"/>
      <c r="BT6" s="616"/>
      <c r="BU6" s="616"/>
      <c r="BV6" s="616"/>
      <c r="BW6" s="616"/>
      <c r="BX6" s="616"/>
      <c r="BY6" s="616"/>
      <c r="BZ6" s="617"/>
      <c r="CA6" s="617"/>
      <c r="CB6" s="287"/>
      <c r="CC6" s="616"/>
      <c r="CD6" s="616"/>
      <c r="CE6" s="616"/>
      <c r="CF6" s="617"/>
      <c r="CG6" s="617"/>
      <c r="CH6" s="287"/>
    </row>
    <row r="7" spans="6:86" ht="15.75" customHeight="1">
      <c r="F7" s="379"/>
      <c r="G7" s="184"/>
      <c r="H7" s="166"/>
      <c r="I7" s="184"/>
      <c r="J7" s="166"/>
      <c r="K7" s="184"/>
      <c r="L7" s="166"/>
      <c r="M7" s="184"/>
      <c r="N7" s="166"/>
      <c r="O7" s="184"/>
      <c r="P7" s="166"/>
      <c r="Q7" s="184"/>
      <c r="S7" s="256"/>
      <c r="T7" s="388" t="s">
        <v>74</v>
      </c>
      <c r="U7" s="256"/>
      <c r="V7" s="257"/>
      <c r="W7" s="256"/>
      <c r="X7" s="257"/>
      <c r="Y7" s="256"/>
      <c r="Z7" s="258"/>
      <c r="AA7" s="256"/>
      <c r="AC7" s="256"/>
      <c r="AD7" s="257"/>
      <c r="AE7" s="256"/>
      <c r="AF7" s="259"/>
      <c r="AG7" s="256"/>
      <c r="AH7" s="260"/>
      <c r="AI7" s="563"/>
      <c r="AJ7" s="257"/>
      <c r="AK7" s="256"/>
      <c r="AL7" s="259"/>
      <c r="AM7" s="256"/>
      <c r="AN7" s="260"/>
      <c r="AO7" s="563"/>
      <c r="AP7" s="13"/>
      <c r="AQ7" s="378" t="s">
        <v>75</v>
      </c>
      <c r="AT7" s="793" t="s">
        <v>79</v>
      </c>
      <c r="AU7" s="793"/>
      <c r="AV7" s="793"/>
      <c r="AW7" s="793"/>
      <c r="AX7" s="793"/>
      <c r="AY7" s="793"/>
      <c r="AZ7" s="793"/>
      <c r="BA7" s="793"/>
      <c r="BB7" s="793"/>
      <c r="BC7" s="793"/>
      <c r="BD7" s="793"/>
      <c r="BE7" s="793"/>
      <c r="BF7" s="793"/>
      <c r="BG7" s="793"/>
      <c r="BH7" s="793"/>
      <c r="BI7" s="793"/>
      <c r="BJ7" s="793"/>
      <c r="BK7" s="793"/>
      <c r="BL7" s="793"/>
      <c r="BM7" s="793"/>
      <c r="BN7" s="793"/>
      <c r="BO7" s="793"/>
      <c r="BP7" s="793"/>
      <c r="BQ7" s="793"/>
      <c r="BR7" s="793"/>
      <c r="BS7" s="793"/>
      <c r="BT7" s="793"/>
      <c r="BU7" s="793"/>
      <c r="BV7" s="793"/>
      <c r="BW7" s="793"/>
      <c r="BX7" s="793"/>
      <c r="BY7" s="793"/>
      <c r="BZ7" s="793"/>
      <c r="CA7" s="793"/>
      <c r="CB7" s="793"/>
      <c r="CC7" s="793"/>
      <c r="CD7" s="793"/>
      <c r="CE7" s="793"/>
      <c r="CF7" s="793"/>
      <c r="CG7" s="793"/>
      <c r="CH7" s="793"/>
    </row>
    <row r="8" spans="2:86" ht="28.5" customHeight="1">
      <c r="B8" s="396">
        <v>2</v>
      </c>
      <c r="C8" s="70" t="s">
        <v>76</v>
      </c>
      <c r="D8" s="70" t="s">
        <v>77</v>
      </c>
      <c r="E8" s="70" t="s">
        <v>78</v>
      </c>
      <c r="F8" s="144">
        <v>1990</v>
      </c>
      <c r="G8" s="246"/>
      <c r="H8" s="144">
        <v>1995</v>
      </c>
      <c r="I8" s="246"/>
      <c r="J8" s="144">
        <v>1996</v>
      </c>
      <c r="K8" s="246"/>
      <c r="L8" s="144">
        <v>1997</v>
      </c>
      <c r="M8" s="246"/>
      <c r="N8" s="144">
        <v>1998</v>
      </c>
      <c r="O8" s="246"/>
      <c r="P8" s="144">
        <v>1999</v>
      </c>
      <c r="Q8" s="246"/>
      <c r="R8" s="144">
        <v>2000</v>
      </c>
      <c r="S8" s="246"/>
      <c r="T8" s="144">
        <v>2001</v>
      </c>
      <c r="U8" s="687"/>
      <c r="V8" s="144">
        <v>2002</v>
      </c>
      <c r="W8" s="687"/>
      <c r="X8" s="144">
        <v>2003</v>
      </c>
      <c r="Y8" s="687"/>
      <c r="Z8" s="144">
        <v>2004</v>
      </c>
      <c r="AA8" s="687"/>
      <c r="AB8" s="144">
        <v>2005</v>
      </c>
      <c r="AC8" s="687"/>
      <c r="AD8" s="144">
        <v>2006</v>
      </c>
      <c r="AE8" s="687"/>
      <c r="AF8" s="144">
        <v>2007</v>
      </c>
      <c r="AG8" s="687"/>
      <c r="AH8" s="144">
        <v>2008</v>
      </c>
      <c r="AI8" s="687"/>
      <c r="AJ8" s="144">
        <v>2009</v>
      </c>
      <c r="AK8" s="687"/>
      <c r="AL8" s="144">
        <v>2010</v>
      </c>
      <c r="AM8" s="687"/>
      <c r="AN8" s="144">
        <v>2011</v>
      </c>
      <c r="AO8" s="687"/>
      <c r="AP8" s="144">
        <v>2012</v>
      </c>
      <c r="AQ8" s="687"/>
      <c r="AR8" s="106"/>
      <c r="AS8" s="71"/>
      <c r="AT8" s="70" t="s">
        <v>159</v>
      </c>
      <c r="AU8" s="70" t="s">
        <v>160</v>
      </c>
      <c r="AV8" s="70" t="s">
        <v>161</v>
      </c>
      <c r="AW8" s="144">
        <v>1990</v>
      </c>
      <c r="AX8" s="246"/>
      <c r="AY8" s="144">
        <v>1995</v>
      </c>
      <c r="AZ8" s="246"/>
      <c r="BA8" s="144">
        <v>1996</v>
      </c>
      <c r="BB8" s="246"/>
      <c r="BC8" s="144">
        <v>1997</v>
      </c>
      <c r="BD8" s="246"/>
      <c r="BE8" s="144">
        <v>1998</v>
      </c>
      <c r="BF8" s="246"/>
      <c r="BG8" s="144">
        <v>1999</v>
      </c>
      <c r="BH8" s="246"/>
      <c r="BI8" s="144">
        <v>2000</v>
      </c>
      <c r="BJ8" s="246"/>
      <c r="BK8" s="144">
        <v>2001</v>
      </c>
      <c r="BL8" s="246"/>
      <c r="BM8" s="144">
        <v>2002</v>
      </c>
      <c r="BN8" s="246"/>
      <c r="BO8" s="144">
        <v>2003</v>
      </c>
      <c r="BP8" s="246"/>
      <c r="BQ8" s="144">
        <v>2004</v>
      </c>
      <c r="BR8" s="246"/>
      <c r="BS8" s="144">
        <v>2005</v>
      </c>
      <c r="BT8" s="246"/>
      <c r="BU8" s="144">
        <v>2006</v>
      </c>
      <c r="BV8" s="246"/>
      <c r="BW8" s="144">
        <v>2007</v>
      </c>
      <c r="BX8" s="246"/>
      <c r="BY8" s="144">
        <v>2008</v>
      </c>
      <c r="BZ8" s="247"/>
      <c r="CA8" s="144">
        <v>2009</v>
      </c>
      <c r="CB8" s="246"/>
      <c r="CC8" s="144">
        <v>2010</v>
      </c>
      <c r="CD8" s="246"/>
      <c r="CE8" s="144">
        <v>2011</v>
      </c>
      <c r="CF8" s="247"/>
      <c r="CG8" s="144">
        <v>2012</v>
      </c>
      <c r="CH8" s="246"/>
    </row>
    <row r="9" spans="2:86" ht="27" customHeight="1">
      <c r="B9" s="397">
        <v>360</v>
      </c>
      <c r="C9" s="72">
        <v>1</v>
      </c>
      <c r="D9" s="73" t="s">
        <v>288</v>
      </c>
      <c r="E9" s="72" t="s">
        <v>162</v>
      </c>
      <c r="F9" s="666"/>
      <c r="G9" s="663"/>
      <c r="H9" s="666"/>
      <c r="I9" s="663"/>
      <c r="J9" s="666"/>
      <c r="K9" s="663"/>
      <c r="L9" s="666"/>
      <c r="M9" s="663"/>
      <c r="N9" s="666"/>
      <c r="O9" s="663"/>
      <c r="P9" s="666"/>
      <c r="Q9" s="663"/>
      <c r="R9" s="666"/>
      <c r="S9" s="663"/>
      <c r="T9" s="666"/>
      <c r="U9" s="663"/>
      <c r="V9" s="666"/>
      <c r="W9" s="663"/>
      <c r="X9" s="666"/>
      <c r="Y9" s="663"/>
      <c r="Z9" s="666"/>
      <c r="AA9" s="663"/>
      <c r="AB9" s="666"/>
      <c r="AC9" s="663"/>
      <c r="AD9" s="666"/>
      <c r="AE9" s="663"/>
      <c r="AF9" s="666"/>
      <c r="AG9" s="663"/>
      <c r="AH9" s="666"/>
      <c r="AI9" s="663"/>
      <c r="AJ9" s="666"/>
      <c r="AK9" s="663"/>
      <c r="AL9" s="666"/>
      <c r="AM9" s="663"/>
      <c r="AN9" s="666"/>
      <c r="AO9" s="663"/>
      <c r="AP9" s="666"/>
      <c r="AQ9" s="663"/>
      <c r="AR9" s="106"/>
      <c r="AS9" s="74"/>
      <c r="AT9" s="306">
        <v>1</v>
      </c>
      <c r="AU9" s="457" t="s">
        <v>187</v>
      </c>
      <c r="AV9" s="306" t="s">
        <v>162</v>
      </c>
      <c r="AW9" s="308" t="s">
        <v>130</v>
      </c>
      <c r="AX9" s="309"/>
      <c r="AY9" s="314" t="str">
        <f>IF(OR(ISBLANK(F9),ISBLANK(H9)),"N/A",IF(ABS((H9-F9)/F9)&gt;1,"&gt; 100%","ok"))</f>
        <v>N/A</v>
      </c>
      <c r="AZ9" s="309"/>
      <c r="BA9" s="314" t="str">
        <f>IF(OR(ISBLANK(H9),ISBLANK(J9)),"N/A",IF(ABS((J9-H9)/H9)&gt;0.25,"&gt; 25%","ok"))</f>
        <v>N/A</v>
      </c>
      <c r="BB9" s="314"/>
      <c r="BC9" s="314" t="str">
        <f>IF(OR(ISBLANK(J9),ISBLANK(L9)),"N/A",IF(ABS((L9-J9)/J9)&gt;0.25,"&gt; 25%","ok"))</f>
        <v>N/A</v>
      </c>
      <c r="BD9" s="314"/>
      <c r="BE9" s="314" t="str">
        <f>IF(OR(ISBLANK(L9),ISBLANK(N9)),"N/A",IF(ABS((N9-L9)/L9)&gt;0.25,"&gt; 25%","ok"))</f>
        <v>N/A</v>
      </c>
      <c r="BF9" s="314"/>
      <c r="BG9" s="314" t="str">
        <f>IF(OR(ISBLANK(N9),ISBLANK(P9)),"N/A",IF(ABS((P9-N9)/N9)&gt;0.25,"&gt; 25%","ok"))</f>
        <v>N/A</v>
      </c>
      <c r="BH9" s="314"/>
      <c r="BI9" s="314" t="str">
        <f>IF(OR(ISBLANK(P9),ISBLANK(R9)),"N/A",IF(ABS((R9-P9)/P9)&gt;0.25,"&gt; 25%","ok"))</f>
        <v>N/A</v>
      </c>
      <c r="BJ9" s="314"/>
      <c r="BK9" s="314" t="str">
        <f>IF(OR(ISBLANK(R9),ISBLANK(T9)),"N/A",IF(ABS((T9-R9)/R9)&gt;0.25,"&gt; 25%","ok"))</f>
        <v>N/A</v>
      </c>
      <c r="BL9" s="314"/>
      <c r="BM9" s="314" t="str">
        <f>IF(OR(ISBLANK(T9),ISBLANK(V9)),"N/A",IF(ABS((V9-T9)/T9)&gt;0.25,"&gt; 25%","ok"))</f>
        <v>N/A</v>
      </c>
      <c r="BN9" s="314"/>
      <c r="BO9" s="314" t="str">
        <f>IF(OR(ISBLANK(V9),ISBLANK(X9)),"N/A",IF(ABS((X9-V9)/V9)&gt;0.25,"&gt; 25%","ok"))</f>
        <v>N/A</v>
      </c>
      <c r="BP9" s="314"/>
      <c r="BQ9" s="314" t="str">
        <f>IF(OR(ISBLANK(X9),ISBLANK(Z9)),"N/A",IF(ABS((Z9-X9)/X9)&gt;0.25,"&gt; 25%","ok"))</f>
        <v>N/A</v>
      </c>
      <c r="BR9" s="314"/>
      <c r="BS9" s="314" t="str">
        <f>IF(OR(ISBLANK(Z9),ISBLANK(AB9)),"N/A",IF(ABS((AB9-Z9)/Z9)&gt;0.25,"&gt; 25%","ok"))</f>
        <v>N/A</v>
      </c>
      <c r="BT9" s="314"/>
      <c r="BU9" s="314" t="str">
        <f>IF(OR(ISBLANK(AB9),ISBLANK(AD9)),"N/A",IF(ABS((AD9-AB9)/AB9)&gt;0.25,"&gt; 25%","ok"))</f>
        <v>N/A</v>
      </c>
      <c r="BV9" s="314"/>
      <c r="BW9" s="314" t="str">
        <f>IF(OR(ISBLANK(AD9),ISBLANK(AF9)),"N/A",IF(ABS((AF9-AD9)/AD9)&gt;0.25,"&gt; 25%","ok"))</f>
        <v>N/A</v>
      </c>
      <c r="BX9" s="314"/>
      <c r="BY9" s="314" t="str">
        <f>IF(OR(ISBLANK(AF9),ISBLANK(AH9)),"N/A",IF(ABS((AH9-AF9)/AF9)&gt;0.25,"&gt; 25%","ok"))</f>
        <v>N/A</v>
      </c>
      <c r="BZ9" s="314"/>
      <c r="CA9" s="314" t="str">
        <f aca="true" t="shared" si="0" ref="CA9:CA16">IF(OR(ISBLANK(AH9),ISBLANK(AJ9)),"N/A",IF(ABS((AJ9-AH9)/AH9)&gt;0.25,"&gt; 25%","ok"))</f>
        <v>N/A</v>
      </c>
      <c r="CB9" s="314"/>
      <c r="CC9" s="314" t="str">
        <f>IF(OR(ISBLANK(AJ9),ISBLANK(AL9)),"N/A",IF(ABS((AL9-AJ9)/AJ9)&gt;0.25,"&gt; 25%","ok"))</f>
        <v>N/A</v>
      </c>
      <c r="CD9" s="314"/>
      <c r="CE9" s="314" t="str">
        <f>IF(OR(ISBLANK(AL9),ISBLANK(AN9)),"N/A",IF(ABS((AN9-AL9)/AL9)&gt;0.25,"&gt; 25%","ok"))</f>
        <v>N/A</v>
      </c>
      <c r="CF9" s="314"/>
      <c r="CG9" s="314" t="str">
        <f aca="true" t="shared" si="1" ref="CG9:CG16">IF(OR(ISBLANK(AN9),ISBLANK(AP9)),"N/A",IF(ABS((AP9-AN9)/AN9)&gt;0.25,"&gt; 25%","ok"))</f>
        <v>N/A</v>
      </c>
      <c r="CH9" s="314"/>
    </row>
    <row r="10" spans="2:86" ht="23.25" customHeight="1">
      <c r="B10" s="397">
        <v>372</v>
      </c>
      <c r="C10" s="72">
        <v>2</v>
      </c>
      <c r="D10" s="75" t="s">
        <v>80</v>
      </c>
      <c r="E10" s="76" t="s">
        <v>162</v>
      </c>
      <c r="F10" s="666"/>
      <c r="G10" s="664"/>
      <c r="H10" s="666"/>
      <c r="I10" s="664"/>
      <c r="J10" s="666"/>
      <c r="K10" s="664"/>
      <c r="L10" s="666"/>
      <c r="M10" s="664"/>
      <c r="N10" s="666"/>
      <c r="O10" s="664"/>
      <c r="P10" s="666"/>
      <c r="Q10" s="664"/>
      <c r="R10" s="666"/>
      <c r="S10" s="664"/>
      <c r="T10" s="666"/>
      <c r="U10" s="664"/>
      <c r="V10" s="666"/>
      <c r="W10" s="664"/>
      <c r="X10" s="666"/>
      <c r="Y10" s="664"/>
      <c r="Z10" s="666"/>
      <c r="AA10" s="664"/>
      <c r="AB10" s="666"/>
      <c r="AC10" s="664"/>
      <c r="AD10" s="666"/>
      <c r="AE10" s="664"/>
      <c r="AF10" s="666"/>
      <c r="AG10" s="664"/>
      <c r="AH10" s="666"/>
      <c r="AI10" s="664"/>
      <c r="AJ10" s="666"/>
      <c r="AK10" s="664"/>
      <c r="AL10" s="666"/>
      <c r="AM10" s="664"/>
      <c r="AN10" s="666"/>
      <c r="AO10" s="664"/>
      <c r="AP10" s="666"/>
      <c r="AQ10" s="664"/>
      <c r="AR10" s="106"/>
      <c r="AS10" s="74"/>
      <c r="AT10" s="306">
        <v>2</v>
      </c>
      <c r="AU10" s="457" t="s">
        <v>163</v>
      </c>
      <c r="AV10" s="239" t="s">
        <v>162</v>
      </c>
      <c r="AW10" s="308" t="s">
        <v>130</v>
      </c>
      <c r="AX10" s="240"/>
      <c r="AY10" s="451" t="str">
        <f aca="true" t="shared" si="2" ref="AY10:AY16">IF(OR(ISBLANK(F10),ISBLANK(H10)),"N/A",IF(ABS((H10-F10)/F10)&gt;1,"&gt; 100%","ok"))</f>
        <v>N/A</v>
      </c>
      <c r="AZ10" s="240"/>
      <c r="BA10" s="451" t="str">
        <f aca="true" t="shared" si="3" ref="BA10:BA16">IF(OR(ISBLANK(H10),ISBLANK(J10)),"N/A",IF(ABS((J10-H10)/H10)&gt;0.25,"&gt; 25%","ok"))</f>
        <v>N/A</v>
      </c>
      <c r="BB10" s="451"/>
      <c r="BC10" s="451" t="str">
        <f aca="true" t="shared" si="4" ref="BC10:BC16">IF(OR(ISBLANK(J10),ISBLANK(L10)),"N/A",IF(ABS((L10-J10)/J10)&gt;0.25,"&gt; 25%","ok"))</f>
        <v>N/A</v>
      </c>
      <c r="BD10" s="451"/>
      <c r="BE10" s="451" t="str">
        <f aca="true" t="shared" si="5" ref="BE10:BE16">IF(OR(ISBLANK(L10),ISBLANK(N10)),"N/A",IF(ABS((N10-L10)/L10)&gt;0.25,"&gt; 25%","ok"))</f>
        <v>N/A</v>
      </c>
      <c r="BF10" s="451"/>
      <c r="BG10" s="451" t="str">
        <f aca="true" t="shared" si="6" ref="BG10:BG16">IF(OR(ISBLANK(N10),ISBLANK(P10)),"N/A",IF(ABS((P10-N10)/N10)&gt;0.25,"&gt; 25%","ok"))</f>
        <v>N/A</v>
      </c>
      <c r="BH10" s="451"/>
      <c r="BI10" s="451" t="str">
        <f aca="true" t="shared" si="7" ref="BI10:BI16">IF(OR(ISBLANK(P10),ISBLANK(R10)),"N/A",IF(ABS((R10-P10)/P10)&gt;0.25,"&gt; 25%","ok"))</f>
        <v>N/A</v>
      </c>
      <c r="BJ10" s="451"/>
      <c r="BK10" s="451" t="str">
        <f aca="true" t="shared" si="8" ref="BK10:BK16">IF(OR(ISBLANK(R10),ISBLANK(T10)),"N/A",IF(ABS((T10-R10)/R10)&gt;0.25,"&gt; 25%","ok"))</f>
        <v>N/A</v>
      </c>
      <c r="BL10" s="451"/>
      <c r="BM10" s="451" t="str">
        <f aca="true" t="shared" si="9" ref="BM10:BM16">IF(OR(ISBLANK(T10),ISBLANK(V10)),"N/A",IF(ABS((V10-T10)/T10)&gt;0.25,"&gt; 25%","ok"))</f>
        <v>N/A</v>
      </c>
      <c r="BN10" s="451"/>
      <c r="BO10" s="451" t="str">
        <f aca="true" t="shared" si="10" ref="BO10:BO16">IF(OR(ISBLANK(V10),ISBLANK(X10)),"N/A",IF(ABS((X10-V10)/V10)&gt;0.25,"&gt; 25%","ok"))</f>
        <v>N/A</v>
      </c>
      <c r="BP10" s="451"/>
      <c r="BQ10" s="451" t="str">
        <f aca="true" t="shared" si="11" ref="BQ10:BQ16">IF(OR(ISBLANK(X10),ISBLANK(Z10)),"N/A",IF(ABS((Z10-X10)/X10)&gt;0.25,"&gt; 25%","ok"))</f>
        <v>N/A</v>
      </c>
      <c r="BR10" s="451"/>
      <c r="BS10" s="451" t="str">
        <f aca="true" t="shared" si="12" ref="BS10:BS16">IF(OR(ISBLANK(Z10),ISBLANK(AB10)),"N/A",IF(ABS((AB10-Z10)/Z10)&gt;0.25,"&gt; 25%","ok"))</f>
        <v>N/A</v>
      </c>
      <c r="BT10" s="451"/>
      <c r="BU10" s="451" t="str">
        <f aca="true" t="shared" si="13" ref="BU10:BU16">IF(OR(ISBLANK(AB10),ISBLANK(AD10)),"N/A",IF(ABS((AD10-AB10)/AB10)&gt;0.25,"&gt; 25%","ok"))</f>
        <v>N/A</v>
      </c>
      <c r="BV10" s="451"/>
      <c r="BW10" s="451" t="str">
        <f aca="true" t="shared" si="14" ref="BW10:BW16">IF(OR(ISBLANK(AD10),ISBLANK(AF10)),"N/A",IF(ABS((AF10-AD10)/AD10)&gt;0.25,"&gt; 25%","ok"))</f>
        <v>N/A</v>
      </c>
      <c r="BX10" s="451"/>
      <c r="BY10" s="451" t="str">
        <f aca="true" t="shared" si="15" ref="BY10:BY16">IF(OR(ISBLANK(AF10),ISBLANK(AH10)),"N/A",IF(ABS((AH10-AF10)/AF10)&gt;0.25,"&gt; 25%","ok"))</f>
        <v>N/A</v>
      </c>
      <c r="BZ10" s="451"/>
      <c r="CA10" s="451" t="str">
        <f t="shared" si="0"/>
        <v>N/A</v>
      </c>
      <c r="CB10" s="451"/>
      <c r="CC10" s="451" t="str">
        <f aca="true" t="shared" si="16" ref="CC10:CC16">IF(OR(ISBLANK(AJ10),ISBLANK(AL10)),"N/A",IF(ABS((AL10-AJ10)/AJ10)&gt;0.25,"&gt; 25%","ok"))</f>
        <v>N/A</v>
      </c>
      <c r="CD10" s="451"/>
      <c r="CE10" s="451" t="str">
        <f aca="true" t="shared" si="17" ref="CE10:CE16">IF(OR(ISBLANK(AL10),ISBLANK(AN10)),"N/A",IF(ABS((AN10-AL10)/AL10)&gt;0.25,"&gt; 25%","ok"))</f>
        <v>N/A</v>
      </c>
      <c r="CF10" s="451"/>
      <c r="CG10" s="451" t="str">
        <f t="shared" si="1"/>
        <v>N/A</v>
      </c>
      <c r="CH10" s="451"/>
    </row>
    <row r="11" spans="2:86" ht="19.5" customHeight="1">
      <c r="B11" s="397">
        <v>374</v>
      </c>
      <c r="C11" s="76">
        <v>3</v>
      </c>
      <c r="D11" s="75" t="s">
        <v>289</v>
      </c>
      <c r="E11" s="76" t="s">
        <v>162</v>
      </c>
      <c r="F11" s="666"/>
      <c r="G11" s="664"/>
      <c r="H11" s="666"/>
      <c r="I11" s="664"/>
      <c r="J11" s="666"/>
      <c r="K11" s="664"/>
      <c r="L11" s="666"/>
      <c r="M11" s="664"/>
      <c r="N11" s="666"/>
      <c r="O11" s="664"/>
      <c r="P11" s="666"/>
      <c r="Q11" s="664"/>
      <c r="R11" s="666"/>
      <c r="S11" s="664"/>
      <c r="T11" s="666"/>
      <c r="U11" s="664"/>
      <c r="V11" s="666"/>
      <c r="W11" s="664"/>
      <c r="X11" s="666"/>
      <c r="Y11" s="664"/>
      <c r="Z11" s="666"/>
      <c r="AA11" s="664"/>
      <c r="AB11" s="666"/>
      <c r="AC11" s="664"/>
      <c r="AD11" s="666"/>
      <c r="AE11" s="664"/>
      <c r="AF11" s="666"/>
      <c r="AG11" s="664"/>
      <c r="AH11" s="666"/>
      <c r="AI11" s="664"/>
      <c r="AJ11" s="666"/>
      <c r="AK11" s="664"/>
      <c r="AL11" s="666"/>
      <c r="AM11" s="664"/>
      <c r="AN11" s="666"/>
      <c r="AO11" s="664"/>
      <c r="AP11" s="666"/>
      <c r="AQ11" s="664"/>
      <c r="AR11" s="106"/>
      <c r="AS11" s="74"/>
      <c r="AT11" s="306">
        <v>3</v>
      </c>
      <c r="AU11" s="457" t="s">
        <v>186</v>
      </c>
      <c r="AV11" s="239" t="s">
        <v>162</v>
      </c>
      <c r="AW11" s="308" t="s">
        <v>130</v>
      </c>
      <c r="AX11" s="240"/>
      <c r="AY11" s="314" t="str">
        <f t="shared" si="2"/>
        <v>N/A</v>
      </c>
      <c r="AZ11" s="309"/>
      <c r="BA11" s="314" t="str">
        <f t="shared" si="3"/>
        <v>N/A</v>
      </c>
      <c r="BB11" s="314"/>
      <c r="BC11" s="314" t="str">
        <f t="shared" si="4"/>
        <v>N/A</v>
      </c>
      <c r="BD11" s="314"/>
      <c r="BE11" s="314" t="str">
        <f t="shared" si="5"/>
        <v>N/A</v>
      </c>
      <c r="BF11" s="314"/>
      <c r="BG11" s="314" t="str">
        <f t="shared" si="6"/>
        <v>N/A</v>
      </c>
      <c r="BH11" s="314"/>
      <c r="BI11" s="314" t="str">
        <f t="shared" si="7"/>
        <v>N/A</v>
      </c>
      <c r="BJ11" s="314"/>
      <c r="BK11" s="314" t="str">
        <f t="shared" si="8"/>
        <v>N/A</v>
      </c>
      <c r="BL11" s="314"/>
      <c r="BM11" s="314" t="str">
        <f t="shared" si="9"/>
        <v>N/A</v>
      </c>
      <c r="BN11" s="314"/>
      <c r="BO11" s="314" t="str">
        <f t="shared" si="10"/>
        <v>N/A</v>
      </c>
      <c r="BP11" s="314"/>
      <c r="BQ11" s="314" t="str">
        <f t="shared" si="11"/>
        <v>N/A</v>
      </c>
      <c r="BR11" s="314"/>
      <c r="BS11" s="314" t="str">
        <f t="shared" si="12"/>
        <v>N/A</v>
      </c>
      <c r="BT11" s="314"/>
      <c r="BU11" s="314" t="str">
        <f t="shared" si="13"/>
        <v>N/A</v>
      </c>
      <c r="BV11" s="314"/>
      <c r="BW11" s="314" t="str">
        <f t="shared" si="14"/>
        <v>N/A</v>
      </c>
      <c r="BX11" s="314"/>
      <c r="BY11" s="314" t="str">
        <f t="shared" si="15"/>
        <v>N/A</v>
      </c>
      <c r="BZ11" s="314"/>
      <c r="CA11" s="314" t="str">
        <f t="shared" si="0"/>
        <v>N/A</v>
      </c>
      <c r="CB11" s="314"/>
      <c r="CC11" s="314" t="str">
        <f t="shared" si="16"/>
        <v>N/A</v>
      </c>
      <c r="CD11" s="314"/>
      <c r="CE11" s="314" t="str">
        <f t="shared" si="17"/>
        <v>N/A</v>
      </c>
      <c r="CF11" s="314"/>
      <c r="CG11" s="314" t="str">
        <f t="shared" si="1"/>
        <v>N/A</v>
      </c>
      <c r="CH11" s="314"/>
    </row>
    <row r="12" spans="2:86" ht="28.5" customHeight="1">
      <c r="B12" s="397">
        <v>415</v>
      </c>
      <c r="C12" s="72">
        <v>4</v>
      </c>
      <c r="D12" s="75" t="s">
        <v>81</v>
      </c>
      <c r="E12" s="76" t="s">
        <v>162</v>
      </c>
      <c r="F12" s="666"/>
      <c r="G12" s="664"/>
      <c r="H12" s="666"/>
      <c r="I12" s="664"/>
      <c r="J12" s="666"/>
      <c r="K12" s="664"/>
      <c r="L12" s="666"/>
      <c r="M12" s="664"/>
      <c r="N12" s="666"/>
      <c r="O12" s="664"/>
      <c r="P12" s="666"/>
      <c r="Q12" s="664"/>
      <c r="R12" s="666"/>
      <c r="S12" s="664"/>
      <c r="T12" s="666"/>
      <c r="U12" s="664"/>
      <c r="V12" s="666"/>
      <c r="W12" s="664"/>
      <c r="X12" s="666"/>
      <c r="Y12" s="664"/>
      <c r="Z12" s="666"/>
      <c r="AA12" s="664"/>
      <c r="AB12" s="666"/>
      <c r="AC12" s="664"/>
      <c r="AD12" s="666"/>
      <c r="AE12" s="664"/>
      <c r="AF12" s="666"/>
      <c r="AG12" s="664"/>
      <c r="AH12" s="666"/>
      <c r="AI12" s="664"/>
      <c r="AJ12" s="666"/>
      <c r="AK12" s="664"/>
      <c r="AL12" s="666"/>
      <c r="AM12" s="664"/>
      <c r="AN12" s="666"/>
      <c r="AO12" s="664"/>
      <c r="AP12" s="666"/>
      <c r="AQ12" s="664"/>
      <c r="AR12" s="106"/>
      <c r="AS12" s="74"/>
      <c r="AT12" s="306">
        <v>4</v>
      </c>
      <c r="AU12" s="457" t="s">
        <v>153</v>
      </c>
      <c r="AV12" s="239" t="s">
        <v>162</v>
      </c>
      <c r="AW12" s="308" t="s">
        <v>130</v>
      </c>
      <c r="AX12" s="240"/>
      <c r="AY12" s="314" t="str">
        <f t="shared" si="2"/>
        <v>N/A</v>
      </c>
      <c r="AZ12" s="309"/>
      <c r="BA12" s="314" t="str">
        <f t="shared" si="3"/>
        <v>N/A</v>
      </c>
      <c r="BB12" s="314"/>
      <c r="BC12" s="314" t="str">
        <f t="shared" si="4"/>
        <v>N/A</v>
      </c>
      <c r="BD12" s="314"/>
      <c r="BE12" s="314" t="str">
        <f t="shared" si="5"/>
        <v>N/A</v>
      </c>
      <c r="BF12" s="314"/>
      <c r="BG12" s="314" t="str">
        <f t="shared" si="6"/>
        <v>N/A</v>
      </c>
      <c r="BH12" s="314"/>
      <c r="BI12" s="314" t="str">
        <f t="shared" si="7"/>
        <v>N/A</v>
      </c>
      <c r="BJ12" s="314"/>
      <c r="BK12" s="314" t="str">
        <f t="shared" si="8"/>
        <v>N/A</v>
      </c>
      <c r="BL12" s="314"/>
      <c r="BM12" s="314" t="str">
        <f t="shared" si="9"/>
        <v>N/A</v>
      </c>
      <c r="BN12" s="314"/>
      <c r="BO12" s="314" t="str">
        <f t="shared" si="10"/>
        <v>N/A</v>
      </c>
      <c r="BP12" s="314"/>
      <c r="BQ12" s="314" t="str">
        <f t="shared" si="11"/>
        <v>N/A</v>
      </c>
      <c r="BR12" s="314"/>
      <c r="BS12" s="314" t="str">
        <f t="shared" si="12"/>
        <v>N/A</v>
      </c>
      <c r="BT12" s="314"/>
      <c r="BU12" s="314" t="str">
        <f t="shared" si="13"/>
        <v>N/A</v>
      </c>
      <c r="BV12" s="314"/>
      <c r="BW12" s="314" t="str">
        <f t="shared" si="14"/>
        <v>N/A</v>
      </c>
      <c r="BX12" s="314"/>
      <c r="BY12" s="314" t="str">
        <f t="shared" si="15"/>
        <v>N/A</v>
      </c>
      <c r="BZ12" s="314"/>
      <c r="CA12" s="314" t="str">
        <f t="shared" si="0"/>
        <v>N/A</v>
      </c>
      <c r="CB12" s="314"/>
      <c r="CC12" s="314" t="str">
        <f t="shared" si="16"/>
        <v>N/A</v>
      </c>
      <c r="CD12" s="314"/>
      <c r="CE12" s="314" t="str">
        <f t="shared" si="17"/>
        <v>N/A</v>
      </c>
      <c r="CF12" s="314"/>
      <c r="CG12" s="314" t="str">
        <f t="shared" si="1"/>
        <v>N/A</v>
      </c>
      <c r="CH12" s="314"/>
    </row>
    <row r="13" spans="2:86" ht="19.5" customHeight="1">
      <c r="B13" s="397">
        <v>419</v>
      </c>
      <c r="C13" s="76">
        <v>5</v>
      </c>
      <c r="D13" s="75" t="s">
        <v>82</v>
      </c>
      <c r="E13" s="76" t="s">
        <v>162</v>
      </c>
      <c r="F13" s="666"/>
      <c r="G13" s="664"/>
      <c r="H13" s="666"/>
      <c r="I13" s="664"/>
      <c r="J13" s="666"/>
      <c r="K13" s="664"/>
      <c r="L13" s="666"/>
      <c r="M13" s="664"/>
      <c r="N13" s="666"/>
      <c r="O13" s="664"/>
      <c r="P13" s="666"/>
      <c r="Q13" s="664"/>
      <c r="R13" s="666"/>
      <c r="S13" s="664"/>
      <c r="T13" s="666"/>
      <c r="U13" s="664"/>
      <c r="V13" s="666"/>
      <c r="W13" s="664"/>
      <c r="X13" s="666"/>
      <c r="Y13" s="664"/>
      <c r="Z13" s="666"/>
      <c r="AA13" s="664"/>
      <c r="AB13" s="666"/>
      <c r="AC13" s="664"/>
      <c r="AD13" s="666"/>
      <c r="AE13" s="664"/>
      <c r="AF13" s="666"/>
      <c r="AG13" s="664"/>
      <c r="AH13" s="666"/>
      <c r="AI13" s="664"/>
      <c r="AJ13" s="666"/>
      <c r="AK13" s="664"/>
      <c r="AL13" s="666"/>
      <c r="AM13" s="664"/>
      <c r="AN13" s="666"/>
      <c r="AO13" s="664"/>
      <c r="AP13" s="666"/>
      <c r="AQ13" s="664"/>
      <c r="AR13" s="106"/>
      <c r="AS13" s="74"/>
      <c r="AT13" s="306">
        <v>5</v>
      </c>
      <c r="AU13" s="457" t="s">
        <v>194</v>
      </c>
      <c r="AV13" s="239" t="s">
        <v>162</v>
      </c>
      <c r="AW13" s="308" t="s">
        <v>130</v>
      </c>
      <c r="AX13" s="240"/>
      <c r="AY13" s="314" t="str">
        <f t="shared" si="2"/>
        <v>N/A</v>
      </c>
      <c r="AZ13" s="309"/>
      <c r="BA13" s="314" t="str">
        <f t="shared" si="3"/>
        <v>N/A</v>
      </c>
      <c r="BB13" s="314"/>
      <c r="BC13" s="314" t="str">
        <f t="shared" si="4"/>
        <v>N/A</v>
      </c>
      <c r="BD13" s="314"/>
      <c r="BE13" s="314" t="str">
        <f t="shared" si="5"/>
        <v>N/A</v>
      </c>
      <c r="BF13" s="314"/>
      <c r="BG13" s="314" t="str">
        <f t="shared" si="6"/>
        <v>N/A</v>
      </c>
      <c r="BH13" s="314"/>
      <c r="BI13" s="314" t="str">
        <f t="shared" si="7"/>
        <v>N/A</v>
      </c>
      <c r="BJ13" s="314"/>
      <c r="BK13" s="314" t="str">
        <f t="shared" si="8"/>
        <v>N/A</v>
      </c>
      <c r="BL13" s="314"/>
      <c r="BM13" s="314" t="str">
        <f t="shared" si="9"/>
        <v>N/A</v>
      </c>
      <c r="BN13" s="314"/>
      <c r="BO13" s="314" t="str">
        <f t="shared" si="10"/>
        <v>N/A</v>
      </c>
      <c r="BP13" s="314"/>
      <c r="BQ13" s="314" t="str">
        <f t="shared" si="11"/>
        <v>N/A</v>
      </c>
      <c r="BR13" s="314"/>
      <c r="BS13" s="314" t="str">
        <f t="shared" si="12"/>
        <v>N/A</v>
      </c>
      <c r="BT13" s="314"/>
      <c r="BU13" s="314" t="str">
        <f t="shared" si="13"/>
        <v>N/A</v>
      </c>
      <c r="BV13" s="314"/>
      <c r="BW13" s="314" t="str">
        <f t="shared" si="14"/>
        <v>N/A</v>
      </c>
      <c r="BX13" s="314"/>
      <c r="BY13" s="314" t="str">
        <f t="shared" si="15"/>
        <v>N/A</v>
      </c>
      <c r="BZ13" s="314"/>
      <c r="CA13" s="314" t="str">
        <f t="shared" si="0"/>
        <v>N/A</v>
      </c>
      <c r="CB13" s="314"/>
      <c r="CC13" s="314" t="str">
        <f t="shared" si="16"/>
        <v>N/A</v>
      </c>
      <c r="CD13" s="314"/>
      <c r="CE13" s="314" t="str">
        <f t="shared" si="17"/>
        <v>N/A</v>
      </c>
      <c r="CF13" s="314"/>
      <c r="CG13" s="314" t="str">
        <f t="shared" si="1"/>
        <v>N/A</v>
      </c>
      <c r="CH13" s="314"/>
    </row>
    <row r="14" spans="2:86" ht="27" customHeight="1">
      <c r="B14" s="397">
        <v>2810</v>
      </c>
      <c r="C14" s="72">
        <v>6</v>
      </c>
      <c r="D14" s="75" t="s">
        <v>48</v>
      </c>
      <c r="E14" s="76" t="s">
        <v>162</v>
      </c>
      <c r="F14" s="666"/>
      <c r="G14" s="664"/>
      <c r="H14" s="666"/>
      <c r="I14" s="664"/>
      <c r="J14" s="666"/>
      <c r="K14" s="664"/>
      <c r="L14" s="666"/>
      <c r="M14" s="664"/>
      <c r="N14" s="666"/>
      <c r="O14" s="664"/>
      <c r="P14" s="666"/>
      <c r="Q14" s="664"/>
      <c r="R14" s="666"/>
      <c r="S14" s="664"/>
      <c r="T14" s="666"/>
      <c r="U14" s="664"/>
      <c r="V14" s="666"/>
      <c r="W14" s="664"/>
      <c r="X14" s="666"/>
      <c r="Y14" s="664"/>
      <c r="Z14" s="666"/>
      <c r="AA14" s="664"/>
      <c r="AB14" s="666"/>
      <c r="AC14" s="664"/>
      <c r="AD14" s="666"/>
      <c r="AE14" s="664"/>
      <c r="AF14" s="666"/>
      <c r="AG14" s="664"/>
      <c r="AH14" s="666"/>
      <c r="AI14" s="664"/>
      <c r="AJ14" s="666"/>
      <c r="AK14" s="664"/>
      <c r="AL14" s="666"/>
      <c r="AM14" s="664"/>
      <c r="AN14" s="666"/>
      <c r="AO14" s="664"/>
      <c r="AP14" s="666"/>
      <c r="AQ14" s="664"/>
      <c r="AR14" s="106"/>
      <c r="AS14" s="74"/>
      <c r="AT14" s="306">
        <v>6</v>
      </c>
      <c r="AU14" s="457" t="s">
        <v>228</v>
      </c>
      <c r="AV14" s="239" t="s">
        <v>162</v>
      </c>
      <c r="AW14" s="308" t="s">
        <v>130</v>
      </c>
      <c r="AX14" s="240"/>
      <c r="AY14" s="314" t="str">
        <f t="shared" si="2"/>
        <v>N/A</v>
      </c>
      <c r="AZ14" s="309"/>
      <c r="BA14" s="314" t="str">
        <f t="shared" si="3"/>
        <v>N/A</v>
      </c>
      <c r="BB14" s="314"/>
      <c r="BC14" s="314" t="str">
        <f t="shared" si="4"/>
        <v>N/A</v>
      </c>
      <c r="BD14" s="314"/>
      <c r="BE14" s="314" t="str">
        <f t="shared" si="5"/>
        <v>N/A</v>
      </c>
      <c r="BF14" s="314"/>
      <c r="BG14" s="314" t="str">
        <f t="shared" si="6"/>
        <v>N/A</v>
      </c>
      <c r="BH14" s="314"/>
      <c r="BI14" s="314" t="str">
        <f t="shared" si="7"/>
        <v>N/A</v>
      </c>
      <c r="BJ14" s="314"/>
      <c r="BK14" s="314" t="str">
        <f t="shared" si="8"/>
        <v>N/A</v>
      </c>
      <c r="BL14" s="314"/>
      <c r="BM14" s="314" t="str">
        <f t="shared" si="9"/>
        <v>N/A</v>
      </c>
      <c r="BN14" s="314"/>
      <c r="BO14" s="314" t="str">
        <f t="shared" si="10"/>
        <v>N/A</v>
      </c>
      <c r="BP14" s="314"/>
      <c r="BQ14" s="314" t="str">
        <f t="shared" si="11"/>
        <v>N/A</v>
      </c>
      <c r="BR14" s="314"/>
      <c r="BS14" s="314" t="str">
        <f t="shared" si="12"/>
        <v>N/A</v>
      </c>
      <c r="BT14" s="314"/>
      <c r="BU14" s="314" t="str">
        <f t="shared" si="13"/>
        <v>N/A</v>
      </c>
      <c r="BV14" s="314"/>
      <c r="BW14" s="314" t="str">
        <f t="shared" si="14"/>
        <v>N/A</v>
      </c>
      <c r="BX14" s="314"/>
      <c r="BY14" s="314" t="str">
        <f t="shared" si="15"/>
        <v>N/A</v>
      </c>
      <c r="BZ14" s="314"/>
      <c r="CA14" s="314" t="str">
        <f t="shared" si="0"/>
        <v>N/A</v>
      </c>
      <c r="CB14" s="314"/>
      <c r="CC14" s="314" t="str">
        <f t="shared" si="16"/>
        <v>N/A</v>
      </c>
      <c r="CD14" s="314"/>
      <c r="CE14" s="314" t="str">
        <f t="shared" si="17"/>
        <v>N/A</v>
      </c>
      <c r="CF14" s="314"/>
      <c r="CG14" s="314" t="str">
        <f t="shared" si="1"/>
        <v>N/A</v>
      </c>
      <c r="CH14" s="314"/>
    </row>
    <row r="15" spans="2:87" ht="23.25" customHeight="1">
      <c r="B15" s="397">
        <v>2867</v>
      </c>
      <c r="C15" s="72">
        <v>7</v>
      </c>
      <c r="D15" s="75" t="s">
        <v>83</v>
      </c>
      <c r="E15" s="76" t="s">
        <v>162</v>
      </c>
      <c r="F15" s="666"/>
      <c r="G15" s="664"/>
      <c r="H15" s="666"/>
      <c r="I15" s="664"/>
      <c r="J15" s="666"/>
      <c r="K15" s="664"/>
      <c r="L15" s="666"/>
      <c r="M15" s="664"/>
      <c r="N15" s="666"/>
      <c r="O15" s="664"/>
      <c r="P15" s="666"/>
      <c r="Q15" s="664"/>
      <c r="R15" s="666"/>
      <c r="S15" s="664"/>
      <c r="T15" s="666"/>
      <c r="U15" s="664"/>
      <c r="V15" s="666"/>
      <c r="W15" s="664"/>
      <c r="X15" s="666"/>
      <c r="Y15" s="664"/>
      <c r="Z15" s="666"/>
      <c r="AA15" s="664"/>
      <c r="AB15" s="666"/>
      <c r="AC15" s="664"/>
      <c r="AD15" s="666"/>
      <c r="AE15" s="664"/>
      <c r="AF15" s="666"/>
      <c r="AG15" s="664"/>
      <c r="AH15" s="666"/>
      <c r="AI15" s="664"/>
      <c r="AJ15" s="666"/>
      <c r="AK15" s="664"/>
      <c r="AL15" s="666"/>
      <c r="AM15" s="664"/>
      <c r="AN15" s="666"/>
      <c r="AO15" s="664"/>
      <c r="AP15" s="666"/>
      <c r="AQ15" s="664"/>
      <c r="AR15" s="134"/>
      <c r="AS15" s="74"/>
      <c r="AT15" s="306">
        <v>7</v>
      </c>
      <c r="AU15" s="457" t="s">
        <v>164</v>
      </c>
      <c r="AV15" s="239" t="s">
        <v>162</v>
      </c>
      <c r="AW15" s="308" t="s">
        <v>130</v>
      </c>
      <c r="AX15" s="240"/>
      <c r="AY15" s="314" t="str">
        <f t="shared" si="2"/>
        <v>N/A</v>
      </c>
      <c r="AZ15" s="309"/>
      <c r="BA15" s="314" t="str">
        <f t="shared" si="3"/>
        <v>N/A</v>
      </c>
      <c r="BB15" s="314"/>
      <c r="BC15" s="314" t="str">
        <f t="shared" si="4"/>
        <v>N/A</v>
      </c>
      <c r="BD15" s="314"/>
      <c r="BE15" s="314" t="str">
        <f t="shared" si="5"/>
        <v>N/A</v>
      </c>
      <c r="BF15" s="314"/>
      <c r="BG15" s="314" t="str">
        <f t="shared" si="6"/>
        <v>N/A</v>
      </c>
      <c r="BH15" s="314"/>
      <c r="BI15" s="314" t="str">
        <f t="shared" si="7"/>
        <v>N/A</v>
      </c>
      <c r="BJ15" s="314"/>
      <c r="BK15" s="314" t="str">
        <f t="shared" si="8"/>
        <v>N/A</v>
      </c>
      <c r="BL15" s="314"/>
      <c r="BM15" s="314" t="str">
        <f t="shared" si="9"/>
        <v>N/A</v>
      </c>
      <c r="BN15" s="314"/>
      <c r="BO15" s="314" t="str">
        <f t="shared" si="10"/>
        <v>N/A</v>
      </c>
      <c r="BP15" s="314"/>
      <c r="BQ15" s="314" t="str">
        <f t="shared" si="11"/>
        <v>N/A</v>
      </c>
      <c r="BR15" s="314"/>
      <c r="BS15" s="314" t="str">
        <f t="shared" si="12"/>
        <v>N/A</v>
      </c>
      <c r="BT15" s="314"/>
      <c r="BU15" s="314" t="str">
        <f t="shared" si="13"/>
        <v>N/A</v>
      </c>
      <c r="BV15" s="314"/>
      <c r="BW15" s="314" t="str">
        <f t="shared" si="14"/>
        <v>N/A</v>
      </c>
      <c r="BX15" s="314"/>
      <c r="BY15" s="314" t="str">
        <f t="shared" si="15"/>
        <v>N/A</v>
      </c>
      <c r="BZ15" s="314"/>
      <c r="CA15" s="314" t="str">
        <f t="shared" si="0"/>
        <v>N/A</v>
      </c>
      <c r="CB15" s="314"/>
      <c r="CC15" s="314" t="str">
        <f t="shared" si="16"/>
        <v>N/A</v>
      </c>
      <c r="CD15" s="314"/>
      <c r="CE15" s="314" t="str">
        <f t="shared" si="17"/>
        <v>N/A</v>
      </c>
      <c r="CF15" s="314"/>
      <c r="CG15" s="314" t="str">
        <f t="shared" si="1"/>
        <v>N/A</v>
      </c>
      <c r="CH15" s="314"/>
      <c r="CI15" s="2"/>
    </row>
    <row r="16" spans="1:87" ht="24.75" customHeight="1">
      <c r="A16" s="395" t="s">
        <v>172</v>
      </c>
      <c r="B16" s="397">
        <v>351</v>
      </c>
      <c r="C16" s="78">
        <v>8</v>
      </c>
      <c r="D16" s="79" t="s">
        <v>86</v>
      </c>
      <c r="E16" s="78" t="s">
        <v>162</v>
      </c>
      <c r="F16" s="667"/>
      <c r="G16" s="665"/>
      <c r="H16" s="667"/>
      <c r="I16" s="665"/>
      <c r="J16" s="667"/>
      <c r="K16" s="665"/>
      <c r="L16" s="667"/>
      <c r="M16" s="665"/>
      <c r="N16" s="667"/>
      <c r="O16" s="665"/>
      <c r="P16" s="667"/>
      <c r="Q16" s="665"/>
      <c r="R16" s="667"/>
      <c r="S16" s="665"/>
      <c r="T16" s="667"/>
      <c r="U16" s="665"/>
      <c r="V16" s="667"/>
      <c r="W16" s="665"/>
      <c r="X16" s="667"/>
      <c r="Y16" s="665"/>
      <c r="Z16" s="667"/>
      <c r="AA16" s="665"/>
      <c r="AB16" s="667"/>
      <c r="AC16" s="665"/>
      <c r="AD16" s="667"/>
      <c r="AE16" s="665"/>
      <c r="AF16" s="667"/>
      <c r="AG16" s="665"/>
      <c r="AH16" s="667"/>
      <c r="AI16" s="665"/>
      <c r="AJ16" s="667"/>
      <c r="AK16" s="665"/>
      <c r="AL16" s="667"/>
      <c r="AM16" s="665"/>
      <c r="AN16" s="667"/>
      <c r="AO16" s="665"/>
      <c r="AP16" s="667"/>
      <c r="AQ16" s="665"/>
      <c r="AR16" s="134"/>
      <c r="AS16" s="74"/>
      <c r="AT16" s="349">
        <v>8</v>
      </c>
      <c r="AU16" s="456" t="s">
        <v>208</v>
      </c>
      <c r="AV16" s="310" t="s">
        <v>162</v>
      </c>
      <c r="AW16" s="312" t="s">
        <v>130</v>
      </c>
      <c r="AX16" s="313"/>
      <c r="AY16" s="465" t="str">
        <f t="shared" si="2"/>
        <v>N/A</v>
      </c>
      <c r="AZ16" s="468"/>
      <c r="BA16" s="465" t="str">
        <f t="shared" si="3"/>
        <v>N/A</v>
      </c>
      <c r="BB16" s="465"/>
      <c r="BC16" s="465" t="str">
        <f t="shared" si="4"/>
        <v>N/A</v>
      </c>
      <c r="BD16" s="465"/>
      <c r="BE16" s="465" t="str">
        <f t="shared" si="5"/>
        <v>N/A</v>
      </c>
      <c r="BF16" s="465"/>
      <c r="BG16" s="465" t="str">
        <f t="shared" si="6"/>
        <v>N/A</v>
      </c>
      <c r="BH16" s="465"/>
      <c r="BI16" s="465" t="str">
        <f t="shared" si="7"/>
        <v>N/A</v>
      </c>
      <c r="BJ16" s="465"/>
      <c r="BK16" s="465" t="str">
        <f t="shared" si="8"/>
        <v>N/A</v>
      </c>
      <c r="BL16" s="465"/>
      <c r="BM16" s="465" t="str">
        <f t="shared" si="9"/>
        <v>N/A</v>
      </c>
      <c r="BN16" s="465"/>
      <c r="BO16" s="465" t="str">
        <f t="shared" si="10"/>
        <v>N/A</v>
      </c>
      <c r="BP16" s="465"/>
      <c r="BQ16" s="465" t="str">
        <f t="shared" si="11"/>
        <v>N/A</v>
      </c>
      <c r="BR16" s="465"/>
      <c r="BS16" s="465" t="str">
        <f t="shared" si="12"/>
        <v>N/A</v>
      </c>
      <c r="BT16" s="465"/>
      <c r="BU16" s="465" t="str">
        <f t="shared" si="13"/>
        <v>N/A</v>
      </c>
      <c r="BV16" s="465"/>
      <c r="BW16" s="465" t="str">
        <f t="shared" si="14"/>
        <v>N/A</v>
      </c>
      <c r="BX16" s="465"/>
      <c r="BY16" s="465" t="str">
        <f t="shared" si="15"/>
        <v>N/A</v>
      </c>
      <c r="BZ16" s="465"/>
      <c r="CA16" s="465" t="str">
        <f t="shared" si="0"/>
        <v>N/A</v>
      </c>
      <c r="CB16" s="465"/>
      <c r="CC16" s="465" t="str">
        <f t="shared" si="16"/>
        <v>N/A</v>
      </c>
      <c r="CD16" s="465"/>
      <c r="CE16" s="465" t="str">
        <f t="shared" si="17"/>
        <v>N/A</v>
      </c>
      <c r="CF16" s="465"/>
      <c r="CG16" s="465" t="str">
        <f t="shared" si="1"/>
        <v>N/A</v>
      </c>
      <c r="CH16" s="465"/>
      <c r="CI16" s="2"/>
    </row>
    <row r="17" spans="1:87" s="501" customFormat="1" ht="12" customHeight="1">
      <c r="A17" s="395"/>
      <c r="B17" s="500">
        <v>4000</v>
      </c>
      <c r="C17" s="539">
        <v>9</v>
      </c>
      <c r="D17" s="539" t="s">
        <v>225</v>
      </c>
      <c r="E17" s="539" t="s">
        <v>226</v>
      </c>
      <c r="F17" s="540"/>
      <c r="G17" s="541"/>
      <c r="H17" s="542"/>
      <c r="I17" s="541"/>
      <c r="J17" s="542"/>
      <c r="K17" s="541"/>
      <c r="L17" s="542"/>
      <c r="M17" s="541"/>
      <c r="N17" s="542"/>
      <c r="O17" s="541"/>
      <c r="P17" s="542"/>
      <c r="Q17" s="541"/>
      <c r="R17" s="542"/>
      <c r="S17" s="541"/>
      <c r="T17" s="542"/>
      <c r="U17" s="541"/>
      <c r="V17" s="542"/>
      <c r="W17" s="541"/>
      <c r="X17" s="542"/>
      <c r="Y17" s="541"/>
      <c r="Z17" s="542"/>
      <c r="AA17" s="541"/>
      <c r="AB17" s="542"/>
      <c r="AC17" s="541"/>
      <c r="AD17" s="541"/>
      <c r="AE17" s="541"/>
      <c r="AF17" s="543"/>
      <c r="AG17" s="541"/>
      <c r="AH17" s="542"/>
      <c r="AI17" s="541"/>
      <c r="AJ17" s="541"/>
      <c r="AK17" s="541"/>
      <c r="AL17" s="543"/>
      <c r="AM17" s="541"/>
      <c r="AN17" s="542"/>
      <c r="AO17" s="541"/>
      <c r="AP17" s="542"/>
      <c r="AQ17" s="541"/>
      <c r="AR17" s="502"/>
      <c r="AS17" s="503"/>
      <c r="AT17" s="294"/>
      <c r="AU17" s="408"/>
      <c r="AV17" s="294"/>
      <c r="AW17" s="409"/>
      <c r="AX17" s="297"/>
      <c r="AY17" s="409"/>
      <c r="AZ17" s="297"/>
      <c r="BA17" s="410"/>
      <c r="BB17" s="410"/>
      <c r="BC17" s="410"/>
      <c r="BD17" s="410"/>
      <c r="BE17" s="410"/>
      <c r="BF17" s="410"/>
      <c r="BG17" s="410"/>
      <c r="BH17" s="410"/>
      <c r="BI17" s="410"/>
      <c r="BJ17" s="410"/>
      <c r="BK17" s="410"/>
      <c r="BL17" s="410"/>
      <c r="BM17" s="410"/>
      <c r="BN17" s="410"/>
      <c r="BO17" s="410"/>
      <c r="BP17" s="410"/>
      <c r="BQ17" s="410"/>
      <c r="BR17" s="410"/>
      <c r="BS17" s="410"/>
      <c r="BT17" s="410"/>
      <c r="BU17" s="410"/>
      <c r="BV17" s="410"/>
      <c r="BW17" s="410"/>
      <c r="BX17" s="410"/>
      <c r="BY17" s="410"/>
      <c r="BZ17" s="410"/>
      <c r="CA17" s="410"/>
      <c r="CB17" s="297"/>
      <c r="CC17" s="410"/>
      <c r="CD17" s="410"/>
      <c r="CE17" s="410"/>
      <c r="CF17" s="410"/>
      <c r="CG17" s="410"/>
      <c r="CH17" s="297"/>
      <c r="CI17" s="504"/>
    </row>
    <row r="18" spans="3:46" ht="19.5" customHeight="1">
      <c r="C18" s="103" t="s">
        <v>87</v>
      </c>
      <c r="D18" s="80"/>
      <c r="E18" s="81"/>
      <c r="F18" s="481"/>
      <c r="G18" s="185"/>
      <c r="H18" s="162"/>
      <c r="I18" s="185"/>
      <c r="J18" s="162"/>
      <c r="K18" s="185"/>
      <c r="L18" s="162"/>
      <c r="M18" s="185"/>
      <c r="N18" s="162"/>
      <c r="O18" s="185"/>
      <c r="P18" s="162"/>
      <c r="Q18" s="185"/>
      <c r="R18" s="162"/>
      <c r="S18" s="185"/>
      <c r="T18" s="162"/>
      <c r="U18" s="688"/>
      <c r="V18" s="162"/>
      <c r="W18" s="688"/>
      <c r="X18" s="162"/>
      <c r="Y18" s="688"/>
      <c r="Z18" s="162"/>
      <c r="AA18" s="688"/>
      <c r="AB18" s="162"/>
      <c r="AC18" s="688"/>
      <c r="AD18" s="185"/>
      <c r="AE18" s="688"/>
      <c r="AF18" s="185"/>
      <c r="AG18" s="688"/>
      <c r="AH18" s="162"/>
      <c r="AI18" s="688"/>
      <c r="AJ18" s="185"/>
      <c r="AK18" s="688"/>
      <c r="AL18" s="185"/>
      <c r="AM18" s="688"/>
      <c r="AN18" s="162"/>
      <c r="AO18" s="688"/>
      <c r="AP18" s="162"/>
      <c r="AQ18" s="688"/>
      <c r="AR18" s="185"/>
      <c r="AS18" s="83"/>
      <c r="AT18" s="507" t="s">
        <v>10</v>
      </c>
    </row>
    <row r="19" spans="3:86" ht="27" customHeight="1">
      <c r="C19" s="278" t="s">
        <v>200</v>
      </c>
      <c r="D19" s="786" t="s">
        <v>309</v>
      </c>
      <c r="E19" s="786"/>
      <c r="F19" s="787"/>
      <c r="G19" s="786"/>
      <c r="H19" s="786"/>
      <c r="I19" s="786"/>
      <c r="J19" s="786"/>
      <c r="K19" s="786"/>
      <c r="L19" s="786"/>
      <c r="M19" s="786"/>
      <c r="N19" s="786"/>
      <c r="O19" s="786"/>
      <c r="P19" s="786"/>
      <c r="Q19" s="786"/>
      <c r="R19" s="786"/>
      <c r="S19" s="786"/>
      <c r="T19" s="786"/>
      <c r="U19" s="786"/>
      <c r="V19" s="786"/>
      <c r="W19" s="786"/>
      <c r="X19" s="786"/>
      <c r="Y19" s="786"/>
      <c r="Z19" s="786"/>
      <c r="AA19" s="786"/>
      <c r="AB19" s="786"/>
      <c r="AC19" s="786"/>
      <c r="AD19" s="786"/>
      <c r="AE19" s="786"/>
      <c r="AF19" s="786"/>
      <c r="AG19" s="786"/>
      <c r="AH19" s="786"/>
      <c r="AI19" s="786"/>
      <c r="AJ19" s="786"/>
      <c r="AK19" s="786"/>
      <c r="AL19" s="786"/>
      <c r="AM19" s="786"/>
      <c r="AN19" s="786"/>
      <c r="AO19" s="786"/>
      <c r="AP19" s="786"/>
      <c r="AQ19" s="786"/>
      <c r="AR19" s="85"/>
      <c r="AS19" s="85"/>
      <c r="AT19" s="70" t="s">
        <v>159</v>
      </c>
      <c r="AU19" s="70" t="s">
        <v>160</v>
      </c>
      <c r="AV19" s="70" t="s">
        <v>161</v>
      </c>
      <c r="AW19" s="333">
        <v>1990</v>
      </c>
      <c r="AX19" s="246"/>
      <c r="AY19" s="144">
        <v>1995</v>
      </c>
      <c r="AZ19" s="246"/>
      <c r="BA19" s="144">
        <v>1996</v>
      </c>
      <c r="BB19" s="246"/>
      <c r="BC19" s="144">
        <v>1997</v>
      </c>
      <c r="BD19" s="246"/>
      <c r="BE19" s="144">
        <v>1998</v>
      </c>
      <c r="BF19" s="246"/>
      <c r="BG19" s="144">
        <v>1999</v>
      </c>
      <c r="BH19" s="246"/>
      <c r="BI19" s="144">
        <v>2000</v>
      </c>
      <c r="BJ19" s="246"/>
      <c r="BK19" s="144">
        <v>2001</v>
      </c>
      <c r="BL19" s="246"/>
      <c r="BM19" s="144">
        <v>2002</v>
      </c>
      <c r="BN19" s="246"/>
      <c r="BO19" s="144">
        <v>2003</v>
      </c>
      <c r="BP19" s="246"/>
      <c r="BQ19" s="144">
        <v>2004</v>
      </c>
      <c r="BR19" s="246"/>
      <c r="BS19" s="144">
        <v>2005</v>
      </c>
      <c r="BT19" s="246"/>
      <c r="BU19" s="144">
        <v>2006</v>
      </c>
      <c r="BV19" s="246"/>
      <c r="BW19" s="144">
        <v>2007</v>
      </c>
      <c r="BX19" s="246"/>
      <c r="BY19" s="144">
        <v>2008</v>
      </c>
      <c r="BZ19" s="247"/>
      <c r="CA19" s="144">
        <v>2009</v>
      </c>
      <c r="CB19" s="246"/>
      <c r="CC19" s="144">
        <v>2010</v>
      </c>
      <c r="CD19" s="246"/>
      <c r="CE19" s="144">
        <v>2011</v>
      </c>
      <c r="CF19" s="247"/>
      <c r="CG19" s="144">
        <v>2012</v>
      </c>
      <c r="CH19" s="246"/>
    </row>
    <row r="20" spans="3:86" ht="25.5" customHeight="1">
      <c r="C20" s="278" t="s">
        <v>200</v>
      </c>
      <c r="D20" s="789" t="s">
        <v>88</v>
      </c>
      <c r="E20" s="789"/>
      <c r="F20" s="790"/>
      <c r="G20" s="789"/>
      <c r="H20" s="789"/>
      <c r="I20" s="789"/>
      <c r="J20" s="789"/>
      <c r="K20" s="789"/>
      <c r="L20" s="789"/>
      <c r="M20" s="789"/>
      <c r="N20" s="789"/>
      <c r="O20" s="789"/>
      <c r="P20" s="789"/>
      <c r="Q20" s="789"/>
      <c r="R20" s="789"/>
      <c r="S20" s="789"/>
      <c r="T20" s="789"/>
      <c r="U20" s="789"/>
      <c r="V20" s="789"/>
      <c r="W20" s="789"/>
      <c r="X20" s="789"/>
      <c r="Y20" s="789"/>
      <c r="Z20" s="789"/>
      <c r="AA20" s="789"/>
      <c r="AB20" s="789"/>
      <c r="AC20" s="789"/>
      <c r="AD20" s="789"/>
      <c r="AE20" s="789"/>
      <c r="AF20" s="789"/>
      <c r="AG20" s="789"/>
      <c r="AH20" s="789"/>
      <c r="AI20" s="789"/>
      <c r="AJ20" s="789"/>
      <c r="AK20" s="789"/>
      <c r="AL20" s="789"/>
      <c r="AM20" s="789"/>
      <c r="AN20" s="789"/>
      <c r="AO20" s="789"/>
      <c r="AP20" s="789"/>
      <c r="AQ20" s="789"/>
      <c r="AR20" s="263"/>
      <c r="AT20" s="357">
        <v>8</v>
      </c>
      <c r="AU20" s="393" t="s">
        <v>208</v>
      </c>
      <c r="AV20" s="306" t="s">
        <v>162</v>
      </c>
      <c r="AW20" s="453">
        <f>F$16</f>
        <v>0</v>
      </c>
      <c r="AX20" s="458"/>
      <c r="AY20" s="424">
        <f>H$16</f>
        <v>0</v>
      </c>
      <c r="AZ20" s="458"/>
      <c r="BA20" s="424">
        <f>J$16</f>
        <v>0</v>
      </c>
      <c r="BB20" s="458"/>
      <c r="BC20" s="424">
        <f>L$16</f>
        <v>0</v>
      </c>
      <c r="BD20" s="458"/>
      <c r="BE20" s="424">
        <f>N$16</f>
        <v>0</v>
      </c>
      <c r="BF20" s="458"/>
      <c r="BG20" s="424">
        <f>P$16</f>
        <v>0</v>
      </c>
      <c r="BH20" s="458"/>
      <c r="BI20" s="424">
        <f>R$16</f>
        <v>0</v>
      </c>
      <c r="BJ20" s="458"/>
      <c r="BK20" s="424">
        <f>T$16</f>
        <v>0</v>
      </c>
      <c r="BL20" s="458"/>
      <c r="BM20" s="424">
        <f>V$16</f>
        <v>0</v>
      </c>
      <c r="BN20" s="458"/>
      <c r="BO20" s="424">
        <f>X$16</f>
        <v>0</v>
      </c>
      <c r="BP20" s="459"/>
      <c r="BQ20" s="424">
        <f>Z$16</f>
        <v>0</v>
      </c>
      <c r="BR20" s="458"/>
      <c r="BS20" s="424">
        <f>AB$16</f>
        <v>0</v>
      </c>
      <c r="BT20" s="458"/>
      <c r="BU20" s="424">
        <f>AD$16</f>
        <v>0</v>
      </c>
      <c r="BV20" s="458"/>
      <c r="BW20" s="424">
        <f>AF$16</f>
        <v>0</v>
      </c>
      <c r="BX20" s="424"/>
      <c r="BY20" s="424">
        <f aca="true" t="shared" si="18" ref="BY20:CG20">AH$16</f>
        <v>0</v>
      </c>
      <c r="BZ20" s="424"/>
      <c r="CA20" s="424">
        <f t="shared" si="18"/>
        <v>0</v>
      </c>
      <c r="CB20" s="424"/>
      <c r="CC20" s="424">
        <f t="shared" si="18"/>
        <v>0</v>
      </c>
      <c r="CD20" s="424"/>
      <c r="CE20" s="424">
        <f t="shared" si="18"/>
        <v>0</v>
      </c>
      <c r="CF20" s="424"/>
      <c r="CG20" s="424">
        <f t="shared" si="18"/>
        <v>0</v>
      </c>
      <c r="CH20" s="618"/>
    </row>
    <row r="21" spans="3:98" ht="25.5" customHeight="1">
      <c r="C21" s="278" t="s">
        <v>200</v>
      </c>
      <c r="D21" s="791" t="s">
        <v>307</v>
      </c>
      <c r="E21" s="791"/>
      <c r="F21" s="792"/>
      <c r="G21" s="791"/>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392"/>
      <c r="AT21" s="464">
        <v>9</v>
      </c>
      <c r="AU21" s="461" t="s">
        <v>229</v>
      </c>
      <c r="AV21" s="239" t="s">
        <v>162</v>
      </c>
      <c r="AW21" s="453">
        <f>F9+F10+F11+F12+F13+F14+F15</f>
        <v>0</v>
      </c>
      <c r="AX21" s="453"/>
      <c r="AY21" s="453">
        <f>H9+H10+H11+H12+H13+H14+H15</f>
        <v>0</v>
      </c>
      <c r="AZ21" s="453"/>
      <c r="BA21" s="453">
        <f>J9+J10+J11+J12+J13+J14+J15</f>
        <v>0</v>
      </c>
      <c r="BB21" s="453"/>
      <c r="BC21" s="453">
        <f>L9+L10+L11+L12+L13+L14+L15</f>
        <v>0</v>
      </c>
      <c r="BD21" s="453"/>
      <c r="BE21" s="453">
        <f>N9+N10+N11+N12+N13+N14+N15</f>
        <v>0</v>
      </c>
      <c r="BF21" s="453"/>
      <c r="BG21" s="453">
        <f>P9+P10+P11+P12+P13+P14+P15</f>
        <v>0</v>
      </c>
      <c r="BH21" s="453"/>
      <c r="BI21" s="453">
        <f>R9+R10+R11+R12+R13+R14+R15</f>
        <v>0</v>
      </c>
      <c r="BJ21" s="453"/>
      <c r="BK21" s="453">
        <f>T9+T10+T11+T12+T13+T14+T15</f>
        <v>0</v>
      </c>
      <c r="BL21" s="453"/>
      <c r="BM21" s="453">
        <f>V9+V10+V11+V12+V13+V14+V15</f>
        <v>0</v>
      </c>
      <c r="BN21" s="453"/>
      <c r="BO21" s="453">
        <f>X9+X10+X11+X12+X13+X14+X15</f>
        <v>0</v>
      </c>
      <c r="BP21" s="453"/>
      <c r="BQ21" s="453">
        <f>Z9+Z10+Z11+Z12+Z13+Z14+Z15</f>
        <v>0</v>
      </c>
      <c r="BR21" s="453"/>
      <c r="BS21" s="453">
        <f>AB9+AB10+AB11+AB12+AB13+AB14+AB15</f>
        <v>0</v>
      </c>
      <c r="BT21" s="453"/>
      <c r="BU21" s="453">
        <f>AD9+AD10+AD11+AD12+AD13+AD14+AD15</f>
        <v>0</v>
      </c>
      <c r="BV21" s="453"/>
      <c r="BW21" s="453">
        <f>AF9+AF10+AF11+AF12+AF13+AF14+AF15</f>
        <v>0</v>
      </c>
      <c r="BX21" s="453"/>
      <c r="BY21" s="453">
        <f>AH9+AH10+AH11+AH12+AH13+AH14+AH15</f>
        <v>0</v>
      </c>
      <c r="BZ21" s="453"/>
      <c r="CA21" s="453">
        <f aca="true" t="shared" si="19" ref="CA21:CG21">AJ9+AJ10+AJ11+AJ12+AJ13+AJ14+AJ15</f>
        <v>0</v>
      </c>
      <c r="CB21" s="453"/>
      <c r="CC21" s="453">
        <f t="shared" si="19"/>
        <v>0</v>
      </c>
      <c r="CD21" s="453"/>
      <c r="CE21" s="453">
        <f t="shared" si="19"/>
        <v>0</v>
      </c>
      <c r="CF21" s="453"/>
      <c r="CG21" s="453">
        <f t="shared" si="19"/>
        <v>0</v>
      </c>
      <c r="CH21" s="618"/>
      <c r="CI21" s="2"/>
      <c r="CJ21" s="2"/>
      <c r="CK21" s="2"/>
      <c r="CL21" s="2"/>
      <c r="CM21" s="2"/>
      <c r="CN21" s="2"/>
      <c r="CO21" s="2"/>
      <c r="CP21" s="2"/>
      <c r="CQ21" s="2"/>
      <c r="CR21" s="2"/>
      <c r="CS21" s="2"/>
      <c r="CT21" s="2"/>
    </row>
    <row r="22" spans="3:86" ht="21.75" customHeight="1">
      <c r="C22" s="278" t="s">
        <v>200</v>
      </c>
      <c r="D22" s="789" t="s">
        <v>308</v>
      </c>
      <c r="E22" s="789"/>
      <c r="F22" s="790"/>
      <c r="G22" s="789"/>
      <c r="H22" s="789"/>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263"/>
      <c r="AT22" s="466" t="s">
        <v>223</v>
      </c>
      <c r="AU22" s="461" t="s">
        <v>230</v>
      </c>
      <c r="AV22" s="335"/>
      <c r="AW22" s="460" t="str">
        <f>IF(ISBLANK(F16),"N/A",IF(AW21&gt;AW20,"8&lt;9",IF(OR(ISBLANK(F9),ISBLANK(F10),ISBLANK(F11),ISBLANK(F12),ISBLANK(F13),ISBLANK(F15)),"N/A",IF(F16=SUM(F9:F15),"ok","&lt;&gt;"))))</f>
        <v>N/A</v>
      </c>
      <c r="AX22" s="460"/>
      <c r="AY22" s="460" t="str">
        <f>IF(ISBLANK(H16),"N/A",IF(AY21&gt;AY20,"8&lt;9",IF(OR(ISBLANK(H9),ISBLANK(H10),ISBLANK(H11),ISBLANK(H12),ISBLANK(H13),ISBLANK(H15)),"N/A",IF(H16=SUM(H9:H15),"ok","&lt;&gt;"))))</f>
        <v>N/A</v>
      </c>
      <c r="AZ22" s="460"/>
      <c r="BA22" s="460" t="str">
        <f>IF(ISBLANK(J16),"N/A",IF(BA21&gt;BA20,"8&lt;9",IF(OR(ISBLANK(J9),ISBLANK(J10),ISBLANK(J11),ISBLANK(J12),ISBLANK(J13),ISBLANK(J15)),"N/A",IF(J16=SUM(J9:J15),"ok","&lt;&gt;"))))</f>
        <v>N/A</v>
      </c>
      <c r="BB22" s="460"/>
      <c r="BC22" s="460" t="str">
        <f>IF(ISBLANK(L16),"N/A",IF(BC21&gt;BC20,"8&lt;9",IF(OR(ISBLANK(L9),ISBLANK(L10),ISBLANK(L11),ISBLANK(L12),ISBLANK(L13),ISBLANK(L15)),"N/A",IF(L16=SUM(L9:L15),"ok","&lt;&gt;"))))</f>
        <v>N/A</v>
      </c>
      <c r="BD22" s="460"/>
      <c r="BE22" s="460" t="str">
        <f>IF(ISBLANK(N16),"N/A",IF(BE21&gt;BE20,"8&lt;9",IF(OR(ISBLANK(N9),ISBLANK(N10),ISBLANK(N11),ISBLANK(N12),ISBLANK(N13),ISBLANK(N15)),"N/A",IF(N16=SUM(N9:N15),"ok","&lt;&gt;"))))</f>
        <v>N/A</v>
      </c>
      <c r="BF22" s="460"/>
      <c r="BG22" s="460" t="str">
        <f>IF(ISBLANK(P16),"N/A",IF(BG21&gt;BG20,"8&lt;9",IF(OR(ISBLANK(P9),ISBLANK(P10),ISBLANK(P11),ISBLANK(P12),ISBLANK(P13),ISBLANK(P15)),"N/A",IF(P16=SUM(P9:P15),"ok","&lt;&gt;"))))</f>
        <v>N/A</v>
      </c>
      <c r="BH22" s="460"/>
      <c r="BI22" s="460" t="str">
        <f>IF(ISBLANK(R16),"N/A",IF(BI21&gt;BI20,"8&lt;9",IF(OR(ISBLANK(R9),ISBLANK(R10),ISBLANK(R11),ISBLANK(R12),ISBLANK(R13),ISBLANK(R15)),"N/A",IF(R16=SUM(R9:R15),"ok","&lt;&gt;"))))</f>
        <v>N/A</v>
      </c>
      <c r="BJ22" s="460"/>
      <c r="BK22" s="460" t="str">
        <f>IF(ISBLANK(T16),"N/A",IF(BK21&gt;BK20,"8&lt;9",IF(OR(ISBLANK(T9),ISBLANK(T10),ISBLANK(T11),ISBLANK(T12),ISBLANK(T13),ISBLANK(T15)),"N/A",IF(T16=SUM(T9:T15),"ok","&lt;&gt;"))))</f>
        <v>N/A</v>
      </c>
      <c r="BL22" s="460"/>
      <c r="BM22" s="460" t="str">
        <f>IF(ISBLANK(V16),"N/A",IF(BM21&gt;BM20,"8&lt;9",IF(OR(ISBLANK(V9),ISBLANK(V10),ISBLANK(V11),ISBLANK(V12),ISBLANK(V13),ISBLANK(V15)),"N/A",IF(V16=SUM(V9:V15),"ok","&lt;&gt;"))))</f>
        <v>N/A</v>
      </c>
      <c r="BN22" s="460"/>
      <c r="BO22" s="460" t="str">
        <f>IF(ISBLANK(X16),"N/A",IF(BO21&gt;BO20,"8&lt;9",IF(OR(ISBLANK(X9),ISBLANK(X10),ISBLANK(X11),ISBLANK(X12),ISBLANK(X13),ISBLANK(X15)),"N/A",IF(X16=SUM(X9:X15),"ok","&lt;&gt;"))))</f>
        <v>N/A</v>
      </c>
      <c r="BP22" s="460"/>
      <c r="BQ22" s="460" t="str">
        <f>IF(ISBLANK(Z16),"N/A",IF(BQ21&gt;BQ20,"8&lt;9",IF(OR(ISBLANK(Z9),ISBLANK(Z10),ISBLANK(Z11),ISBLANK(Z12),ISBLANK(Z13),ISBLANK(Z15)),"N/A",IF(Z16=SUM(Z9:Z15),"ok","&lt;&gt;"))))</f>
        <v>N/A</v>
      </c>
      <c r="BR22" s="460"/>
      <c r="BS22" s="460" t="str">
        <f>IF(ISBLANK(AB16),"N/A",IF(BS21&gt;BS20,"8&lt;9",IF(OR(ISBLANK(AB9),ISBLANK(AB10),ISBLANK(AB11),ISBLANK(AB12),ISBLANK(AB13),ISBLANK(AB15)),"N/A",IF(AB16=SUM(AB9:AB15),"ok","&lt;&gt;"))))</f>
        <v>N/A</v>
      </c>
      <c r="BT22" s="460"/>
      <c r="BU22" s="460" t="str">
        <f>IF(ISBLANK(AD16),"N/A",IF(BU21&gt;BU20,"8&lt;9",IF(OR(ISBLANK(AD9),ISBLANK(AD10),ISBLANK(AD11),ISBLANK(AD12),ISBLANK(AD13),ISBLANK(AD15)),"N/A",IF(AD16=SUM(AD9:AD15),"ok","&lt;&gt;"))))</f>
        <v>N/A</v>
      </c>
      <c r="BV22" s="460"/>
      <c r="BW22" s="460" t="str">
        <f>IF(ISBLANK(AF16),"N/A",IF(BW21&gt;BW20,"8&lt;9",IF(OR(ISBLANK(AF9),ISBLANK(AF10),ISBLANK(AF11),ISBLANK(AF12),ISBLANK(AF13),ISBLANK(AF15)),"N/A",IF(AF16=SUM(AF9:AF15),"ok","&lt;&gt;"))))</f>
        <v>N/A</v>
      </c>
      <c r="BX22" s="460"/>
      <c r="BY22" s="460" t="str">
        <f>IF(ISBLANK(AH16),"N/A",IF(BY21&gt;BY20,"8&lt;9",IF(OR(ISBLANK(AH9),ISBLANK(AH10),ISBLANK(AH11),ISBLANK(AH12),ISBLANK(AH13),ISBLANK(AH15)),"N/A",IF(AH16=SUM(AH9:AH15),"ok","&lt;&gt;"))))</f>
        <v>N/A</v>
      </c>
      <c r="BZ22" s="460"/>
      <c r="CA22" s="460" t="str">
        <f>IF(ISBLANK(AJ16),"N/A",IF(CA21&gt;CA20,"8&lt;9",IF(OR(ISBLANK(AJ9),ISBLANK(AJ10),ISBLANK(AJ11),ISBLANK(AJ12),ISBLANK(AJ13),ISBLANK(AJ15)),"N/A",IF(AJ16=SUM(AJ9:AJ15),"ok","&lt;&gt;"))))</f>
        <v>N/A</v>
      </c>
      <c r="CB22" s="460"/>
      <c r="CC22" s="460" t="str">
        <f>IF(ISBLANK(AL16),"N/A",IF(CC21&gt;CC20,"8&lt;9",IF(OR(ISBLANK(AL9),ISBLANK(AL10),ISBLANK(AL11),ISBLANK(AL12),ISBLANK(AL13),ISBLANK(AL15)),"N/A",IF(AL16=SUM(AL9:AL15),"ok","&lt;&gt;"))))</f>
        <v>N/A</v>
      </c>
      <c r="CD22" s="460"/>
      <c r="CE22" s="460" t="str">
        <f>IF(ISBLANK(AN16),"N/A",IF(CE21&gt;CE20,"8&lt;9",IF(OR(ISBLANK(AN9),ISBLANK(AN10),ISBLANK(AN11),ISBLANK(AN12),ISBLANK(AN13),ISBLANK(AN15)),"N/A",IF(AN16=SUM(AN9:AN15),"ok","&lt;&gt;"))))</f>
        <v>N/A</v>
      </c>
      <c r="CF22" s="460"/>
      <c r="CG22" s="460" t="str">
        <f>IF(ISBLANK(AP16),"N/A",IF(CG21&gt;CG20,"8&lt;9",IF(OR(ISBLANK(AP9),ISBLANK(AP10),ISBLANK(AP11),ISBLANK(AP12),ISBLANK(AP13),ISBLANK(AP15)),"N/A",IF(AP16=SUM(AP9:AP15),"ok","&lt;&gt;"))))</f>
        <v>N/A</v>
      </c>
      <c r="CH22" s="460"/>
    </row>
    <row r="23" spans="3:86" ht="16.5" customHeight="1">
      <c r="C23" s="86"/>
      <c r="D23" s="86"/>
      <c r="E23" s="87"/>
      <c r="F23" s="482"/>
      <c r="G23" s="186"/>
      <c r="H23" s="163"/>
      <c r="I23" s="186"/>
      <c r="J23" s="163"/>
      <c r="K23" s="186"/>
      <c r="L23" s="163"/>
      <c r="M23" s="186"/>
      <c r="N23" s="163"/>
      <c r="O23" s="186"/>
      <c r="P23" s="163"/>
      <c r="Q23" s="186"/>
      <c r="R23" s="163"/>
      <c r="S23" s="186"/>
      <c r="T23" s="163"/>
      <c r="U23" s="186"/>
      <c r="V23" s="163"/>
      <c r="W23" s="186"/>
      <c r="X23" s="163"/>
      <c r="Y23" s="186"/>
      <c r="Z23" s="163"/>
      <c r="AA23" s="186"/>
      <c r="AB23" s="163"/>
      <c r="AC23" s="186"/>
      <c r="AD23" s="186"/>
      <c r="AE23" s="186"/>
      <c r="AF23" s="186"/>
      <c r="AG23" s="186"/>
      <c r="AH23" s="163"/>
      <c r="AJ23" s="186"/>
      <c r="AK23" s="186"/>
      <c r="AL23" s="186"/>
      <c r="AM23" s="186"/>
      <c r="AN23" s="163"/>
      <c r="AP23" s="163"/>
      <c r="AT23" s="464">
        <v>10</v>
      </c>
      <c r="AU23" s="463" t="s">
        <v>132</v>
      </c>
      <c r="AV23" s="335" t="s">
        <v>133</v>
      </c>
      <c r="AW23" s="453" t="e">
        <f>AW20*1000/F17*1000</f>
        <v>#DIV/0!</v>
      </c>
      <c r="AX23" s="453"/>
      <c r="AY23" s="453" t="e">
        <f aca="true" t="shared" si="20" ref="AY23:BW23">AY20*1000/H17*1000</f>
        <v>#DIV/0!</v>
      </c>
      <c r="AZ23" s="453"/>
      <c r="BA23" s="453" t="e">
        <f t="shared" si="20"/>
        <v>#DIV/0!</v>
      </c>
      <c r="BB23" s="453"/>
      <c r="BC23" s="453" t="e">
        <f t="shared" si="20"/>
        <v>#DIV/0!</v>
      </c>
      <c r="BD23" s="453"/>
      <c r="BE23" s="453" t="e">
        <f t="shared" si="20"/>
        <v>#DIV/0!</v>
      </c>
      <c r="BF23" s="453"/>
      <c r="BG23" s="453" t="e">
        <f t="shared" si="20"/>
        <v>#DIV/0!</v>
      </c>
      <c r="BH23" s="453"/>
      <c r="BI23" s="453" t="e">
        <f t="shared" si="20"/>
        <v>#DIV/0!</v>
      </c>
      <c r="BJ23" s="453"/>
      <c r="BK23" s="453" t="e">
        <f t="shared" si="20"/>
        <v>#DIV/0!</v>
      </c>
      <c r="BL23" s="453"/>
      <c r="BM23" s="453" t="e">
        <f t="shared" si="20"/>
        <v>#DIV/0!</v>
      </c>
      <c r="BN23" s="453"/>
      <c r="BO23" s="453" t="e">
        <f t="shared" si="20"/>
        <v>#DIV/0!</v>
      </c>
      <c r="BP23" s="453"/>
      <c r="BQ23" s="453" t="e">
        <f t="shared" si="20"/>
        <v>#DIV/0!</v>
      </c>
      <c r="BR23" s="453"/>
      <c r="BS23" s="453" t="e">
        <f t="shared" si="20"/>
        <v>#DIV/0!</v>
      </c>
      <c r="BT23" s="453"/>
      <c r="BU23" s="453" t="e">
        <f t="shared" si="20"/>
        <v>#DIV/0!</v>
      </c>
      <c r="BV23" s="453"/>
      <c r="BW23" s="453" t="e">
        <f t="shared" si="20"/>
        <v>#DIV/0!</v>
      </c>
      <c r="BX23" s="453"/>
      <c r="BY23" s="453" t="e">
        <f>BY20*1000/AH17*1000</f>
        <v>#DIV/0!</v>
      </c>
      <c r="BZ23" s="453"/>
      <c r="CA23" s="453" t="e">
        <f>CA20*1000/AJ17*1000</f>
        <v>#DIV/0!</v>
      </c>
      <c r="CB23" s="453"/>
      <c r="CC23" s="453" t="e">
        <f>CC20*1000/AL17*1000</f>
        <v>#DIV/0!</v>
      </c>
      <c r="CD23" s="453"/>
      <c r="CE23" s="453" t="e">
        <f>CE20*1000/AN17*1000</f>
        <v>#DIV/0!</v>
      </c>
      <c r="CF23" s="453"/>
      <c r="CG23" s="453" t="e">
        <f>CG20*1000/AP17*1000</f>
        <v>#DIV/0!</v>
      </c>
      <c r="CH23" s="619"/>
    </row>
    <row r="24" spans="2:86" ht="17.25" customHeight="1">
      <c r="B24" s="395">
        <v>3</v>
      </c>
      <c r="C24" s="88" t="s">
        <v>89</v>
      </c>
      <c r="D24" s="88"/>
      <c r="E24" s="88"/>
      <c r="F24" s="483"/>
      <c r="G24" s="187"/>
      <c r="H24" s="164"/>
      <c r="I24" s="187"/>
      <c r="J24" s="164"/>
      <c r="K24" s="187"/>
      <c r="L24" s="164"/>
      <c r="M24" s="187"/>
      <c r="N24" s="164"/>
      <c r="O24" s="187"/>
      <c r="P24" s="164"/>
      <c r="Q24" s="187"/>
      <c r="R24" s="164"/>
      <c r="S24" s="187"/>
      <c r="T24" s="164"/>
      <c r="U24" s="689"/>
      <c r="V24" s="164"/>
      <c r="W24" s="689"/>
      <c r="X24" s="164"/>
      <c r="Y24" s="689"/>
      <c r="Z24" s="164"/>
      <c r="AA24" s="689"/>
      <c r="AB24" s="164"/>
      <c r="AC24" s="689"/>
      <c r="AD24" s="187"/>
      <c r="AE24" s="689"/>
      <c r="AF24" s="187"/>
      <c r="AG24" s="689"/>
      <c r="AH24" s="161"/>
      <c r="AI24" s="694"/>
      <c r="AJ24" s="187"/>
      <c r="AK24" s="689"/>
      <c r="AL24" s="187"/>
      <c r="AM24" s="689"/>
      <c r="AN24" s="161"/>
      <c r="AO24" s="694"/>
      <c r="AP24" s="161"/>
      <c r="AQ24" s="694"/>
      <c r="AR24" s="579"/>
      <c r="AS24" s="1"/>
      <c r="AT24" s="467" t="s">
        <v>223</v>
      </c>
      <c r="AU24" s="462" t="s">
        <v>222</v>
      </c>
      <c r="AV24" s="293"/>
      <c r="AW24" s="334" t="str">
        <f>IF(ISBLANK(F16),"N/A",IF(0.05&gt;AW23,"&lt;&gt;",IF(AW23&lt;10,"ok","&lt;&gt;")))</f>
        <v>N/A</v>
      </c>
      <c r="AX24" s="334"/>
      <c r="AY24" s="334" t="str">
        <f>IF(ISBLANK(H16),"N/A",IF(0.05&gt;AY23,"&lt;&gt;",IF(AY23&lt;10,"ok","&lt;&gt;")))</f>
        <v>N/A</v>
      </c>
      <c r="AZ24" s="334"/>
      <c r="BA24" s="334" t="str">
        <f>IF(ISBLANK(J16),"N/A",IF(0.05&gt;BA23,"&lt;&gt;",IF(BA23&lt;10,"ok","&lt;&gt;")))</f>
        <v>N/A</v>
      </c>
      <c r="BB24" s="334"/>
      <c r="BC24" s="334" t="str">
        <f>IF(ISBLANK(L16),"N/A",IF(0.05&gt;BC23,"&lt;&gt;",IF(BC23&lt;10,"ok","&lt;&gt;")))</f>
        <v>N/A</v>
      </c>
      <c r="BD24" s="334"/>
      <c r="BE24" s="334" t="str">
        <f>IF(ISBLANK(N16),"N/A",IF(0.05&gt;BE23,"&lt;&gt;",IF(BE23&lt;10,"ok","&lt;&gt;")))</f>
        <v>N/A</v>
      </c>
      <c r="BF24" s="334"/>
      <c r="BG24" s="334" t="str">
        <f>IF(ISBLANK(P16),"N/A",IF(0.05&gt;BG23,"&lt;&gt;",IF(BG23&lt;10,"ok","&lt;&gt;")))</f>
        <v>N/A</v>
      </c>
      <c r="BH24" s="334"/>
      <c r="BI24" s="334" t="str">
        <f>IF(ISBLANK(R16),"N/A",IF(0.05&gt;BI23,"&lt;&gt;",IF(BI23&lt;10,"ok","&lt;&gt;")))</f>
        <v>N/A</v>
      </c>
      <c r="BJ24" s="334"/>
      <c r="BK24" s="334" t="str">
        <f>IF(ISBLANK(T16),"N/A",IF(0.05&gt;BK23,"&lt;&gt;",IF(BK23&lt;10,"ok","&lt;&gt;")))</f>
        <v>N/A</v>
      </c>
      <c r="BL24" s="334"/>
      <c r="BM24" s="334" t="str">
        <f>IF(ISBLANK(V16),"N/A",IF(0.05&gt;BM23,"&lt;&gt;",IF(BM23&lt;10,"ok","&lt;&gt;")))</f>
        <v>N/A</v>
      </c>
      <c r="BN24" s="334"/>
      <c r="BO24" s="334" t="str">
        <f>IF(ISBLANK(X16),"N/A",IF(0.05&gt;BO23,"&lt;&gt;",IF(BO23&lt;10,"ok","&lt;&gt;")))</f>
        <v>N/A</v>
      </c>
      <c r="BP24" s="334"/>
      <c r="BQ24" s="334" t="str">
        <f>IF(ISBLANK(Z16),"N/A",IF(0.05&gt;BQ23,"&lt;&gt;",IF(BQ23&lt;10,"ok","&lt;&gt;")))</f>
        <v>N/A</v>
      </c>
      <c r="BR24" s="334"/>
      <c r="BS24" s="334" t="str">
        <f>IF(ISBLANK(AB16),"N/A",IF(0.05&gt;BS23,"&lt;&gt;",IF(BS23&lt;10,"ok","&lt;&gt;")))</f>
        <v>N/A</v>
      </c>
      <c r="BT24" s="334"/>
      <c r="BU24" s="334" t="str">
        <f>IF(ISBLANK(AD16),"N/A",IF(0.05&gt;BU23,"&lt;&gt;",IF(BU23&lt;10,"ok","&lt;&gt;")))</f>
        <v>N/A</v>
      </c>
      <c r="BV24" s="334"/>
      <c r="BW24" s="334" t="str">
        <f>IF(ISBLANK(AF16),"N/A",IF(0.05&gt;BW23,"&lt;&gt;",IF(BW23&lt;10,"ok","&lt;&gt;")))</f>
        <v>N/A</v>
      </c>
      <c r="BX24" s="334"/>
      <c r="BY24" s="334" t="str">
        <f>IF(ISBLANK(AH16),"N/A",IF(0.05&gt;BY23,"&lt;&gt;",IF(BY23&lt;10,"ok","&lt;&gt;")))</f>
        <v>N/A</v>
      </c>
      <c r="BZ24" s="334"/>
      <c r="CA24" s="334" t="str">
        <f aca="true" t="shared" si="21" ref="CA24:CG24">IF(ISBLANK(AJ16),"N/A",IF(0.05&gt;CA23,"&lt;&gt;",IF(CA23&lt;10,"ok","&lt;&gt;")))</f>
        <v>N/A</v>
      </c>
      <c r="CB24" s="334"/>
      <c r="CC24" s="334" t="str">
        <f t="shared" si="21"/>
        <v>N/A</v>
      </c>
      <c r="CD24" s="334"/>
      <c r="CE24" s="334" t="str">
        <f t="shared" si="21"/>
        <v>N/A</v>
      </c>
      <c r="CF24" s="334"/>
      <c r="CG24" s="334" t="str">
        <f t="shared" si="21"/>
        <v>N/A</v>
      </c>
      <c r="CH24" s="620"/>
    </row>
    <row r="25" spans="3:46" ht="9" customHeight="1">
      <c r="C25" s="89"/>
      <c r="D25" s="90"/>
      <c r="E25" s="90"/>
      <c r="F25" s="481"/>
      <c r="G25" s="185"/>
      <c r="H25" s="162"/>
      <c r="I25" s="185"/>
      <c r="J25" s="162"/>
      <c r="K25" s="185"/>
      <c r="L25" s="162"/>
      <c r="M25" s="185"/>
      <c r="N25" s="162"/>
      <c r="O25" s="185"/>
      <c r="P25" s="162"/>
      <c r="Q25" s="185"/>
      <c r="R25" s="162"/>
      <c r="S25" s="185"/>
      <c r="T25" s="162"/>
      <c r="U25" s="688"/>
      <c r="V25" s="162"/>
      <c r="W25" s="688"/>
      <c r="X25" s="162"/>
      <c r="Y25" s="688"/>
      <c r="Z25" s="162"/>
      <c r="AA25" s="688"/>
      <c r="AB25" s="162"/>
      <c r="AC25" s="688"/>
      <c r="AD25" s="185"/>
      <c r="AE25" s="688"/>
      <c r="AF25" s="185"/>
      <c r="AG25" s="688"/>
      <c r="AH25" s="170"/>
      <c r="AI25" s="695"/>
      <c r="AJ25" s="185"/>
      <c r="AK25" s="688"/>
      <c r="AL25" s="185"/>
      <c r="AM25" s="688"/>
      <c r="AN25" s="170"/>
      <c r="AO25" s="695"/>
      <c r="AP25" s="170"/>
      <c r="AQ25" s="695"/>
      <c r="AS25" s="1"/>
      <c r="AT25" s="300"/>
    </row>
    <row r="26" spans="3:56" ht="18" customHeight="1">
      <c r="C26" s="91" t="s">
        <v>90</v>
      </c>
      <c r="D26" s="798" t="s">
        <v>91</v>
      </c>
      <c r="E26" s="799"/>
      <c r="F26" s="800"/>
      <c r="G26" s="799"/>
      <c r="H26" s="799"/>
      <c r="I26" s="799"/>
      <c r="J26" s="799"/>
      <c r="K26" s="799"/>
      <c r="L26" s="799"/>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799"/>
      <c r="AM26" s="799"/>
      <c r="AN26" s="799"/>
      <c r="AO26" s="799"/>
      <c r="AP26" s="799"/>
      <c r="AQ26" s="799"/>
      <c r="AR26" s="801"/>
      <c r="AS26" s="92"/>
      <c r="AT26" s="398" t="s">
        <v>213</v>
      </c>
      <c r="AU26" s="509" t="s">
        <v>214</v>
      </c>
      <c r="AV26" s="381"/>
      <c r="AW26" s="381"/>
      <c r="AX26" s="381"/>
      <c r="AY26" s="381"/>
      <c r="AZ26" s="381"/>
      <c r="BA26" s="381"/>
      <c r="BB26" s="381"/>
      <c r="BC26" s="381"/>
      <c r="BD26" s="381"/>
    </row>
    <row r="27" spans="3:56" ht="16.5" customHeight="1">
      <c r="C27" s="93"/>
      <c r="D27" s="796"/>
      <c r="E27" s="796"/>
      <c r="F27" s="797"/>
      <c r="G27" s="796"/>
      <c r="H27" s="796"/>
      <c r="I27" s="796"/>
      <c r="J27" s="796"/>
      <c r="K27" s="796"/>
      <c r="L27" s="796"/>
      <c r="M27" s="796"/>
      <c r="N27" s="796"/>
      <c r="O27" s="796"/>
      <c r="P27" s="796"/>
      <c r="Q27" s="796"/>
      <c r="R27" s="796"/>
      <c r="S27" s="796"/>
      <c r="T27" s="796"/>
      <c r="U27" s="796"/>
      <c r="V27" s="796"/>
      <c r="W27" s="796"/>
      <c r="X27" s="796"/>
      <c r="Y27" s="796"/>
      <c r="Z27" s="796"/>
      <c r="AA27" s="796"/>
      <c r="AB27" s="796"/>
      <c r="AC27" s="796"/>
      <c r="AD27" s="796"/>
      <c r="AE27" s="796"/>
      <c r="AF27" s="796"/>
      <c r="AG27" s="796"/>
      <c r="AH27" s="796"/>
      <c r="AI27" s="796"/>
      <c r="AJ27" s="796"/>
      <c r="AK27" s="796"/>
      <c r="AL27" s="796"/>
      <c r="AM27" s="796"/>
      <c r="AN27" s="796"/>
      <c r="AO27" s="796"/>
      <c r="AP27" s="796"/>
      <c r="AQ27" s="796"/>
      <c r="AR27" s="796"/>
      <c r="AS27" s="92"/>
      <c r="AT27" s="398" t="s">
        <v>215</v>
      </c>
      <c r="AU27" s="509" t="s">
        <v>216</v>
      </c>
      <c r="AV27" s="381"/>
      <c r="AW27" s="381"/>
      <c r="AX27" s="381"/>
      <c r="AY27" s="381"/>
      <c r="AZ27" s="381"/>
      <c r="BA27" s="381"/>
      <c r="BB27" s="381"/>
      <c r="BC27" s="381"/>
      <c r="BD27" s="381"/>
    </row>
    <row r="28" spans="3:56" ht="16.5" customHeight="1">
      <c r="C28" s="94"/>
      <c r="D28" s="794"/>
      <c r="E28" s="794"/>
      <c r="F28" s="795"/>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92"/>
      <c r="AT28" s="400" t="s">
        <v>217</v>
      </c>
      <c r="AU28" s="509" t="s">
        <v>218</v>
      </c>
      <c r="AV28" s="381"/>
      <c r="AW28" s="381"/>
      <c r="AX28" s="381"/>
      <c r="AY28" s="381"/>
      <c r="AZ28" s="381"/>
      <c r="BA28" s="381"/>
      <c r="BB28" s="381"/>
      <c r="BC28" s="381"/>
      <c r="BD28" s="381"/>
    </row>
    <row r="29" spans="3:56" ht="16.5" customHeight="1">
      <c r="C29" s="94"/>
      <c r="D29" s="794"/>
      <c r="E29" s="794"/>
      <c r="F29" s="795"/>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92"/>
      <c r="AU29" s="508"/>
      <c r="AV29" s="381"/>
      <c r="AW29" s="381"/>
      <c r="AX29" s="381"/>
      <c r="AY29" s="381"/>
      <c r="AZ29" s="381"/>
      <c r="BA29" s="381"/>
      <c r="BB29" s="381"/>
      <c r="BC29" s="381"/>
      <c r="BD29" s="381"/>
    </row>
    <row r="30" spans="3:56" ht="16.5" customHeight="1">
      <c r="C30" s="94"/>
      <c r="D30" s="794"/>
      <c r="E30" s="794"/>
      <c r="F30" s="795"/>
      <c r="G30" s="794"/>
      <c r="H30" s="794"/>
      <c r="I30" s="794"/>
      <c r="J30" s="794"/>
      <c r="K30" s="794"/>
      <c r="L30" s="794"/>
      <c r="M30" s="794"/>
      <c r="N30" s="794"/>
      <c r="O30" s="794"/>
      <c r="P30" s="794"/>
      <c r="Q30" s="794"/>
      <c r="R30" s="794"/>
      <c r="S30" s="794"/>
      <c r="T30" s="794"/>
      <c r="U30" s="794"/>
      <c r="V30" s="794"/>
      <c r="W30" s="794"/>
      <c r="X30" s="794"/>
      <c r="Y30" s="794"/>
      <c r="Z30" s="794"/>
      <c r="AA30" s="794"/>
      <c r="AB30" s="794"/>
      <c r="AC30" s="794"/>
      <c r="AD30" s="794"/>
      <c r="AE30" s="794"/>
      <c r="AF30" s="794"/>
      <c r="AG30" s="794"/>
      <c r="AH30" s="794"/>
      <c r="AI30" s="794"/>
      <c r="AJ30" s="794"/>
      <c r="AK30" s="794"/>
      <c r="AL30" s="794"/>
      <c r="AM30" s="794"/>
      <c r="AN30" s="794"/>
      <c r="AO30" s="794"/>
      <c r="AP30" s="794"/>
      <c r="AQ30" s="794"/>
      <c r="AR30" s="794"/>
      <c r="AS30" s="92"/>
      <c r="AT30" s="380"/>
      <c r="AU30" s="508"/>
      <c r="AV30" s="381"/>
      <c r="AW30" s="381"/>
      <c r="AX30" s="381"/>
      <c r="AY30" s="381"/>
      <c r="AZ30" s="381"/>
      <c r="BA30" s="381"/>
      <c r="BB30" s="381"/>
      <c r="BC30" s="381"/>
      <c r="BD30" s="381"/>
    </row>
    <row r="31" spans="3:46" ht="16.5" customHeight="1">
      <c r="C31" s="94"/>
      <c r="D31" s="794"/>
      <c r="E31" s="794"/>
      <c r="F31" s="795"/>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794"/>
      <c r="AR31" s="794"/>
      <c r="AS31" s="92"/>
      <c r="AT31" s="300"/>
    </row>
    <row r="32" spans="3:46" ht="16.5" customHeight="1">
      <c r="C32" s="94"/>
      <c r="D32" s="794"/>
      <c r="E32" s="794"/>
      <c r="F32" s="795"/>
      <c r="G32" s="794"/>
      <c r="H32" s="794"/>
      <c r="I32" s="794"/>
      <c r="J32" s="794"/>
      <c r="K32" s="794"/>
      <c r="L32" s="794"/>
      <c r="M32" s="794"/>
      <c r="N32" s="794"/>
      <c r="O32" s="794"/>
      <c r="P32" s="794"/>
      <c r="Q32" s="794"/>
      <c r="R32" s="794"/>
      <c r="S32" s="794"/>
      <c r="T32" s="794"/>
      <c r="U32" s="794"/>
      <c r="V32" s="794"/>
      <c r="W32" s="794"/>
      <c r="X32" s="794"/>
      <c r="Y32" s="794"/>
      <c r="Z32" s="794"/>
      <c r="AA32" s="794"/>
      <c r="AB32" s="794"/>
      <c r="AC32" s="794"/>
      <c r="AD32" s="794"/>
      <c r="AE32" s="794"/>
      <c r="AF32" s="794"/>
      <c r="AG32" s="794"/>
      <c r="AH32" s="794"/>
      <c r="AI32" s="794"/>
      <c r="AJ32" s="794"/>
      <c r="AK32" s="794"/>
      <c r="AL32" s="794"/>
      <c r="AM32" s="794"/>
      <c r="AN32" s="794"/>
      <c r="AO32" s="794"/>
      <c r="AP32" s="794"/>
      <c r="AQ32" s="794"/>
      <c r="AR32" s="794"/>
      <c r="AS32" s="92"/>
      <c r="AT32" s="300"/>
    </row>
    <row r="33" spans="3:46" ht="16.5" customHeight="1">
      <c r="C33" s="94"/>
      <c r="D33" s="794"/>
      <c r="E33" s="794"/>
      <c r="F33" s="795"/>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c r="AQ33" s="794"/>
      <c r="AR33" s="794"/>
      <c r="AS33" s="92"/>
      <c r="AT33" s="300"/>
    </row>
    <row r="34" spans="3:46" ht="16.5" customHeight="1">
      <c r="C34" s="94"/>
      <c r="D34" s="794"/>
      <c r="E34" s="794"/>
      <c r="F34" s="795"/>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4"/>
      <c r="AL34" s="794"/>
      <c r="AM34" s="794"/>
      <c r="AN34" s="794"/>
      <c r="AO34" s="794"/>
      <c r="AP34" s="794"/>
      <c r="AQ34" s="794"/>
      <c r="AR34" s="794"/>
      <c r="AS34" s="92"/>
      <c r="AT34" s="300"/>
    </row>
    <row r="35" spans="3:46" ht="16.5" customHeight="1">
      <c r="C35" s="94"/>
      <c r="D35" s="794"/>
      <c r="E35" s="794"/>
      <c r="F35" s="795"/>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92"/>
      <c r="AT35" s="300"/>
    </row>
    <row r="36" spans="3:46" ht="16.5" customHeight="1">
      <c r="C36" s="94"/>
      <c r="D36" s="794"/>
      <c r="E36" s="794"/>
      <c r="F36" s="795"/>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92"/>
      <c r="AT36" s="300"/>
    </row>
    <row r="37" spans="3:46" ht="16.5" customHeight="1">
      <c r="C37" s="94"/>
      <c r="D37" s="794"/>
      <c r="E37" s="794"/>
      <c r="F37" s="795"/>
      <c r="G37" s="794"/>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92"/>
      <c r="AT37" s="300"/>
    </row>
    <row r="38" spans="3:46" ht="16.5" customHeight="1">
      <c r="C38" s="94"/>
      <c r="D38" s="794"/>
      <c r="E38" s="794"/>
      <c r="F38" s="795"/>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92"/>
      <c r="AT38" s="300"/>
    </row>
    <row r="39" spans="3:46" ht="16.5" customHeight="1">
      <c r="C39" s="94"/>
      <c r="D39" s="794"/>
      <c r="E39" s="794"/>
      <c r="F39" s="795"/>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92"/>
      <c r="AT39" s="300"/>
    </row>
    <row r="40" spans="3:46" ht="16.5" customHeight="1">
      <c r="C40" s="94"/>
      <c r="D40" s="794"/>
      <c r="E40" s="794"/>
      <c r="F40" s="795"/>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92"/>
      <c r="AT40" s="300"/>
    </row>
    <row r="41" spans="3:46" ht="16.5" customHeight="1">
      <c r="C41" s="94"/>
      <c r="D41" s="794"/>
      <c r="E41" s="794"/>
      <c r="F41" s="795"/>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92"/>
      <c r="AT41" s="300"/>
    </row>
    <row r="42" spans="3:46" ht="16.5" customHeight="1">
      <c r="C42" s="94"/>
      <c r="D42" s="794"/>
      <c r="E42" s="794"/>
      <c r="F42" s="795"/>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92"/>
      <c r="AT42" s="300"/>
    </row>
    <row r="43" spans="3:46" ht="16.5" customHeight="1">
      <c r="C43" s="94"/>
      <c r="D43" s="794"/>
      <c r="E43" s="794"/>
      <c r="F43" s="795"/>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92"/>
      <c r="AT43" s="300"/>
    </row>
    <row r="44" spans="3:46" ht="16.5" customHeight="1">
      <c r="C44" s="94"/>
      <c r="D44" s="794"/>
      <c r="E44" s="794"/>
      <c r="F44" s="795"/>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92"/>
      <c r="AT44" s="300"/>
    </row>
    <row r="45" spans="3:46" ht="16.5" customHeight="1">
      <c r="C45" s="94"/>
      <c r="D45" s="794"/>
      <c r="E45" s="794"/>
      <c r="F45" s="795"/>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92"/>
      <c r="AT45" s="300"/>
    </row>
    <row r="46" spans="3:46" ht="16.5" customHeight="1">
      <c r="C46" s="94"/>
      <c r="D46" s="794"/>
      <c r="E46" s="794"/>
      <c r="F46" s="795"/>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92"/>
      <c r="AT46" s="300"/>
    </row>
    <row r="47" spans="3:46" ht="16.5" customHeight="1">
      <c r="C47" s="94"/>
      <c r="D47" s="794"/>
      <c r="E47" s="794"/>
      <c r="F47" s="795"/>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c r="AH47" s="794"/>
      <c r="AI47" s="794"/>
      <c r="AJ47" s="794"/>
      <c r="AK47" s="794"/>
      <c r="AL47" s="794"/>
      <c r="AM47" s="794"/>
      <c r="AN47" s="794"/>
      <c r="AO47" s="794"/>
      <c r="AP47" s="794"/>
      <c r="AQ47" s="794"/>
      <c r="AR47" s="794"/>
      <c r="AS47" s="92"/>
      <c r="AT47" s="300"/>
    </row>
    <row r="48" spans="3:45" ht="16.5" customHeight="1">
      <c r="C48" s="95"/>
      <c r="D48" s="802"/>
      <c r="E48" s="802"/>
      <c r="F48" s="803"/>
      <c r="G48" s="802"/>
      <c r="H48" s="802"/>
      <c r="I48" s="802"/>
      <c r="J48" s="802"/>
      <c r="K48" s="802"/>
      <c r="L48" s="802"/>
      <c r="M48" s="802"/>
      <c r="N48" s="802"/>
      <c r="O48" s="802"/>
      <c r="P48" s="802"/>
      <c r="Q48" s="802"/>
      <c r="R48" s="802"/>
      <c r="S48" s="802"/>
      <c r="T48" s="802"/>
      <c r="U48" s="802"/>
      <c r="V48" s="802"/>
      <c r="W48" s="802"/>
      <c r="X48" s="802"/>
      <c r="Y48" s="802"/>
      <c r="Z48" s="802"/>
      <c r="AA48" s="802"/>
      <c r="AB48" s="802"/>
      <c r="AC48" s="802"/>
      <c r="AD48" s="802"/>
      <c r="AE48" s="802"/>
      <c r="AF48" s="802"/>
      <c r="AG48" s="802"/>
      <c r="AH48" s="802"/>
      <c r="AI48" s="802"/>
      <c r="AJ48" s="802"/>
      <c r="AK48" s="802"/>
      <c r="AL48" s="802"/>
      <c r="AM48" s="802"/>
      <c r="AN48" s="802"/>
      <c r="AO48" s="802"/>
      <c r="AP48" s="802"/>
      <c r="AQ48" s="802"/>
      <c r="AR48" s="802"/>
      <c r="AS48" s="92"/>
    </row>
    <row r="49" spans="3:44" ht="12.75">
      <c r="C49" s="14"/>
      <c r="D49" s="804"/>
      <c r="E49" s="804"/>
      <c r="F49" s="805"/>
      <c r="G49" s="804"/>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row>
    <row r="50" spans="3:4" ht="12.75">
      <c r="C50" s="14"/>
      <c r="D50" s="14"/>
    </row>
    <row r="51" spans="3:4" ht="12.75">
      <c r="C51" s="14"/>
      <c r="D51" s="14"/>
    </row>
  </sheetData>
  <sheetProtection formatCells="0" formatColumns="0" formatRows="0" insertColumns="0"/>
  <mergeCells count="33">
    <mergeCell ref="D48:AR48"/>
    <mergeCell ref="D49:AR49"/>
    <mergeCell ref="D44:AR44"/>
    <mergeCell ref="D45:AR45"/>
    <mergeCell ref="D46:AR46"/>
    <mergeCell ref="D47:AR47"/>
    <mergeCell ref="D35:AR35"/>
    <mergeCell ref="D43:AR43"/>
    <mergeCell ref="D36:AR36"/>
    <mergeCell ref="D37:AR37"/>
    <mergeCell ref="D38:AR38"/>
    <mergeCell ref="D39:AR39"/>
    <mergeCell ref="D40:AR40"/>
    <mergeCell ref="D41:AR41"/>
    <mergeCell ref="D42:AR42"/>
    <mergeCell ref="D28:AR28"/>
    <mergeCell ref="D20:AQ20"/>
    <mergeCell ref="D33:AR33"/>
    <mergeCell ref="D34:AR34"/>
    <mergeCell ref="D27:AR27"/>
    <mergeCell ref="D26:AR26"/>
    <mergeCell ref="D29:AR29"/>
    <mergeCell ref="D30:AR30"/>
    <mergeCell ref="D31:AR31"/>
    <mergeCell ref="D32:AR32"/>
    <mergeCell ref="C1:E1"/>
    <mergeCell ref="C4:AQ4"/>
    <mergeCell ref="AV1:CA1"/>
    <mergeCell ref="D19:AQ19"/>
    <mergeCell ref="AY5:AZ5"/>
    <mergeCell ref="D22:AQ22"/>
    <mergeCell ref="D21:AR21"/>
    <mergeCell ref="AT7:CH7"/>
  </mergeCells>
  <conditionalFormatting sqref="AD16 F16 J16 L16 N16 P16 R16 T16 V16 AJ16 H16 AP16 AH16 AF16 Z16 X16 AB16 AL16 AN16">
    <cfRule type="cellIs" priority="1" dxfId="0" operator="lessThan" stopIfTrue="1">
      <formula>F9+F10+F11+F12+F13+F14+F15</formula>
    </cfRule>
  </conditionalFormatting>
  <conditionalFormatting sqref="CG23 CE23 CC23 CA23 BY23 BW23 BU23 BS23 BQ23 BO23 BM23 BK23 BI23 BG23 BE23 BC23 BA23 AW23 AY23">
    <cfRule type="cellIs" priority="2" dxfId="34" operator="equal" stopIfTrue="1">
      <formula>0</formula>
    </cfRule>
  </conditionalFormatting>
  <conditionalFormatting sqref="BW9:BW16 BU9:BU16 BS9:BS16 BQ9:BQ16 BO9:BO16 BM9:BM16 BK9:BK16 BI9:BI16 BG9:BG16 BE9:BE16 BC9:BC16 BA9:BA16 CG9:CG16 CC9:CC16 CE9:CE16 BY9:BY16 CA9:CA16">
    <cfRule type="cellIs" priority="3" dxfId="0" operator="equal" stopIfTrue="1">
      <formula>"&gt; 25%"</formula>
    </cfRule>
  </conditionalFormatting>
  <conditionalFormatting sqref="BY24 AY24 BA24 BC24 BE24 BG24 BI24 BK24 BM24 BO24 BQ24 BS24 BU24 BW24 CG24 CE24 CC24 CA24 AW24">
    <cfRule type="cellIs" priority="4" dxfId="0" operator="equal" stopIfTrue="1">
      <formula>"&lt;&gt;"</formula>
    </cfRule>
  </conditionalFormatting>
  <conditionalFormatting sqref="AW22 AY22 BA22 BC22 BE22 BG22 BI22 BK22 BM22 BO22 BQ22 BS22 BU22 BW22 CG22 CE22 CC22 BY22 CA22">
    <cfRule type="cellIs" priority="5" dxfId="0" operator="equal" stopIfTrue="1">
      <formula>"&lt;&gt;"</formula>
    </cfRule>
    <cfRule type="cellIs" priority="6" dxfId="0" operator="equal" stopIfTrue="1">
      <formula>"8&lt;9"</formula>
    </cfRule>
  </conditionalFormatting>
  <conditionalFormatting sqref="AY9:AY16">
    <cfRule type="cellIs" priority="7" dxfId="0" operator="equal" stopIfTrue="1">
      <formula>"&gt; 100%"</formula>
    </cfRule>
  </conditionalFormatting>
  <printOptions horizontalCentered="1"/>
  <pageMargins left="0.459722222222222" right="0.570138888888889" top="0.82" bottom="0.984027777777778" header="0.511805555555556" footer="0.5"/>
  <pageSetup horizontalDpi="600" verticalDpi="600" orientation="landscape" paperSize="9" scale="80" r:id="rId3"/>
  <headerFooter scaleWithDoc="0" alignWithMargins="0">
    <oddFooter xml:space="preserve">&amp;C&amp;7DENU/PNUMA CUESTIONARIO 2013 ESTADISTICAS AMBIENTALES  - Sección de los Desechos - p.&amp;P </oddFooter>
  </headerFooter>
  <rowBreaks count="1" manualBreakCount="1">
    <brk id="22" max="255" man="1"/>
  </rowBreaks>
  <ignoredErrors>
    <ignoredError sqref="AW22 AY22 BA22 BC22:CG22" formulaRange="1"/>
    <ignoredError sqref="AW23:CG23" evalError="1"/>
  </ignoredErrors>
  <legacyDrawing r:id="rId2"/>
</worksheet>
</file>

<file path=xl/worksheets/sheet5.xml><?xml version="1.0" encoding="utf-8"?>
<worksheet xmlns="http://schemas.openxmlformats.org/spreadsheetml/2006/main" xmlns:r="http://schemas.openxmlformats.org/officeDocument/2006/relationships">
  <sheetPr codeName="Sheet5"/>
  <dimension ref="A1:CJ60"/>
  <sheetViews>
    <sheetView showGridLines="0" zoomScale="85" zoomScaleNormal="85" zoomScalePageLayoutView="0" workbookViewId="0" topLeftCell="B1">
      <selection activeCell="T9" sqref="T9"/>
    </sheetView>
  </sheetViews>
  <sheetFormatPr defaultColWidth="9.140625" defaultRowHeight="12.75"/>
  <cols>
    <col min="1" max="1" width="13.00390625" style="395" hidden="1" customWidth="1"/>
    <col min="2" max="2" width="0.2890625" style="395" customWidth="1"/>
    <col min="3" max="3" width="9.421875" style="0" customWidth="1"/>
    <col min="4" max="4" width="34.8515625" style="0" customWidth="1"/>
    <col min="5" max="5" width="7.8515625" style="0" customWidth="1"/>
    <col min="6" max="6" width="6.8515625" style="142" hidden="1" customWidth="1"/>
    <col min="7" max="7" width="1.7109375" style="148" hidden="1" customWidth="1"/>
    <col min="8" max="8" width="6.8515625" style="142" hidden="1" customWidth="1"/>
    <col min="9" max="9" width="1.7109375" style="148" hidden="1" customWidth="1"/>
    <col min="10" max="10" width="6.8515625" style="142" hidden="1" customWidth="1"/>
    <col min="11" max="11" width="1.7109375" style="148" hidden="1" customWidth="1"/>
    <col min="12" max="12" width="6.8515625" style="142" hidden="1" customWidth="1"/>
    <col min="13" max="13" width="1.7109375" style="148" hidden="1" customWidth="1"/>
    <col min="14" max="14" width="6.8515625" style="142" hidden="1" customWidth="1"/>
    <col min="15" max="15" width="1.7109375" style="148" hidden="1" customWidth="1"/>
    <col min="16" max="16" width="5.8515625" style="142" hidden="1" customWidth="1"/>
    <col min="17" max="17" width="0.9921875" style="148" hidden="1" customWidth="1"/>
    <col min="18" max="18" width="8.8515625" style="142" hidden="1" customWidth="1"/>
    <col min="19" max="19" width="2.00390625" style="148" hidden="1" customWidth="1"/>
    <col min="20" max="20" width="6.8515625" style="142" customWidth="1"/>
    <col min="21" max="21" width="1.7109375" style="699" customWidth="1"/>
    <col min="22" max="22" width="6.8515625" style="142" customWidth="1"/>
    <col min="23" max="23" width="1.7109375" style="699" customWidth="1"/>
    <col min="24" max="24" width="6.8515625" style="142" customWidth="1"/>
    <col min="25" max="25" width="1.7109375" style="699" customWidth="1"/>
    <col min="26" max="26" width="6.8515625" style="142" customWidth="1"/>
    <col min="27" max="27" width="1.7109375" style="699" customWidth="1"/>
    <col min="28" max="28" width="6.8515625" style="142" customWidth="1"/>
    <col min="29" max="29" width="1.7109375" style="699" customWidth="1"/>
    <col min="30" max="30" width="6.8515625" style="148" customWidth="1"/>
    <col min="31" max="31" width="1.7109375" style="699" customWidth="1"/>
    <col min="32" max="32" width="6.8515625" style="148" customWidth="1"/>
    <col min="33" max="33" width="1.7109375" style="699" customWidth="1"/>
    <col min="34" max="34" width="6.8515625" style="142" customWidth="1"/>
    <col min="35" max="35" width="1.7109375" style="699" customWidth="1"/>
    <col min="36" max="36" width="6.8515625" style="148" customWidth="1"/>
    <col min="37" max="37" width="1.7109375" style="699" customWidth="1"/>
    <col min="38" max="38" width="6.8515625" style="148" customWidth="1"/>
    <col min="39" max="39" width="1.7109375" style="699" customWidth="1"/>
    <col min="40" max="40" width="6.8515625" style="142" customWidth="1"/>
    <col min="41" max="41" width="1.7109375" style="699" customWidth="1"/>
    <col min="42" max="42" width="6.8515625" style="142" customWidth="1"/>
    <col min="43" max="43" width="1.7109375" style="699" customWidth="1"/>
    <col min="44" max="44" width="0.2890625" style="148" customWidth="1"/>
    <col min="45" max="45" width="3.28125" style="0" customWidth="1"/>
    <col min="46" max="46" width="5.28125" style="288" customWidth="1"/>
    <col min="47" max="47" width="42.57421875" style="288" customWidth="1"/>
    <col min="48" max="48" width="8.00390625" style="288" customWidth="1"/>
    <col min="49" max="49" width="6.421875" style="288" customWidth="1"/>
    <col min="50" max="50" width="2.28125" style="288" customWidth="1"/>
    <col min="51" max="51" width="6.421875" style="288" customWidth="1"/>
    <col min="52" max="52" width="1.421875" style="288" customWidth="1"/>
    <col min="53" max="53" width="5.8515625" style="328" customWidth="1"/>
    <col min="54" max="54" width="1.7109375" style="329" customWidth="1"/>
    <col min="55" max="55" width="5.8515625" style="328" customWidth="1"/>
    <col min="56" max="56" width="1.7109375" style="329" customWidth="1"/>
    <col min="57" max="57" width="5.8515625" style="328" customWidth="1"/>
    <col min="58" max="58" width="1.7109375" style="329" customWidth="1"/>
    <col min="59" max="59" width="5.8515625" style="328" customWidth="1"/>
    <col min="60" max="60" width="1.7109375" style="329" customWidth="1"/>
    <col min="61" max="61" width="5.8515625" style="328" customWidth="1"/>
    <col min="62" max="62" width="1.7109375" style="329" customWidth="1"/>
    <col min="63" max="63" width="5.8515625" style="328" customWidth="1"/>
    <col min="64" max="64" width="1.7109375" style="329" customWidth="1"/>
    <col min="65" max="65" width="5.8515625" style="328" customWidth="1"/>
    <col min="66" max="66" width="1.7109375" style="329" customWidth="1"/>
    <col min="67" max="67" width="5.8515625" style="328" customWidth="1"/>
    <col min="68" max="68" width="1.7109375" style="329" customWidth="1"/>
    <col min="69" max="69" width="5.8515625" style="328" customWidth="1"/>
    <col min="70" max="70" width="1.7109375" style="329" customWidth="1"/>
    <col min="71" max="71" width="5.8515625" style="328" customWidth="1"/>
    <col min="72" max="72" width="1.7109375" style="329" customWidth="1"/>
    <col min="73" max="73" width="5.8515625" style="328" customWidth="1"/>
    <col min="74" max="74" width="1.7109375" style="329" customWidth="1"/>
    <col min="75" max="75" width="5.8515625" style="328" customWidth="1"/>
    <col min="76" max="76" width="1.7109375" style="329" customWidth="1"/>
    <col min="77" max="77" width="5.8515625" style="288" customWidth="1"/>
    <col min="78" max="78" width="1.7109375" style="288" customWidth="1"/>
    <col min="79" max="79" width="5.8515625" style="288" customWidth="1"/>
    <col min="80" max="80" width="1.7109375" style="288" customWidth="1"/>
    <col min="81" max="81" width="5.8515625" style="328" customWidth="1"/>
    <col min="82" max="82" width="1.7109375" style="329" customWidth="1"/>
    <col min="83" max="83" width="5.8515625" style="288" customWidth="1"/>
    <col min="84" max="84" width="1.7109375" style="288" customWidth="1"/>
    <col min="85" max="85" width="5.8515625" style="288" customWidth="1"/>
    <col min="86" max="86" width="1.7109375" style="288" customWidth="1"/>
  </cols>
  <sheetData>
    <row r="1" spans="2:83" ht="16.5" customHeight="1">
      <c r="B1" s="395">
        <v>0</v>
      </c>
      <c r="C1" s="782" t="s">
        <v>272</v>
      </c>
      <c r="D1" s="782"/>
      <c r="E1" s="782"/>
      <c r="F1" s="477"/>
      <c r="G1" s="180"/>
      <c r="H1" s="158"/>
      <c r="I1" s="180"/>
      <c r="J1" s="158"/>
      <c r="K1" s="180"/>
      <c r="L1" s="158"/>
      <c r="M1" s="180"/>
      <c r="N1" s="158"/>
      <c r="O1" s="180"/>
      <c r="P1" s="158"/>
      <c r="Q1" s="180"/>
      <c r="R1" s="158"/>
      <c r="S1" s="180"/>
      <c r="T1" s="158"/>
      <c r="U1" s="683"/>
      <c r="V1" s="158"/>
      <c r="W1" s="683"/>
      <c r="X1" s="158"/>
      <c r="Y1" s="683"/>
      <c r="Z1" s="168"/>
      <c r="AA1" s="691"/>
      <c r="AB1" s="168"/>
      <c r="AC1" s="691"/>
      <c r="AD1" s="190"/>
      <c r="AE1" s="691"/>
      <c r="AF1" s="190"/>
      <c r="AG1" s="691"/>
      <c r="AH1" s="168"/>
      <c r="AI1" s="691"/>
      <c r="AJ1" s="190"/>
      <c r="AK1" s="691"/>
      <c r="AL1" s="190"/>
      <c r="AM1" s="691"/>
      <c r="AN1" s="168"/>
      <c r="AO1" s="691"/>
      <c r="AP1" s="168"/>
      <c r="AQ1" s="691"/>
      <c r="AR1" s="149"/>
      <c r="AS1" s="1"/>
      <c r="AT1" s="401" t="s">
        <v>7</v>
      </c>
      <c r="BA1" s="316"/>
      <c r="BB1" s="317"/>
      <c r="BC1" s="316"/>
      <c r="BD1" s="317"/>
      <c r="BE1" s="316"/>
      <c r="BF1" s="317"/>
      <c r="BG1" s="316"/>
      <c r="BH1" s="317"/>
      <c r="BI1" s="316"/>
      <c r="BJ1" s="317"/>
      <c r="BK1" s="316"/>
      <c r="BL1" s="317"/>
      <c r="BM1" s="316"/>
      <c r="BN1" s="317"/>
      <c r="BO1" s="316"/>
      <c r="BP1" s="317"/>
      <c r="BQ1" s="316"/>
      <c r="BR1" s="317"/>
      <c r="BS1" s="316"/>
      <c r="BT1" s="317"/>
      <c r="BU1" s="316"/>
      <c r="BV1" s="318"/>
      <c r="BW1" s="316"/>
      <c r="BX1" s="318"/>
      <c r="BY1" s="287"/>
      <c r="CC1" s="316"/>
      <c r="CD1" s="318"/>
      <c r="CE1" s="287"/>
    </row>
    <row r="2" spans="3:83" ht="12.75" customHeight="1">
      <c r="C2" s="60"/>
      <c r="D2" s="60"/>
      <c r="E2" s="61"/>
      <c r="F2" s="478"/>
      <c r="G2" s="181"/>
      <c r="H2" s="159"/>
      <c r="I2" s="181"/>
      <c r="J2" s="159"/>
      <c r="K2" s="181"/>
      <c r="L2" s="159"/>
      <c r="M2" s="181"/>
      <c r="N2" s="159"/>
      <c r="O2" s="181"/>
      <c r="P2" s="159"/>
      <c r="Q2" s="181"/>
      <c r="R2" s="159"/>
      <c r="S2" s="181"/>
      <c r="T2" s="159"/>
      <c r="U2" s="684"/>
      <c r="V2" s="159"/>
      <c r="W2" s="684"/>
      <c r="X2" s="159"/>
      <c r="Y2" s="684"/>
      <c r="Z2" s="169"/>
      <c r="AA2" s="692"/>
      <c r="AB2" s="169"/>
      <c r="AC2" s="692"/>
      <c r="AD2" s="191"/>
      <c r="AE2" s="692"/>
      <c r="AF2" s="191"/>
      <c r="AG2" s="692"/>
      <c r="AH2" s="169"/>
      <c r="AI2" s="692"/>
      <c r="AJ2" s="191"/>
      <c r="AK2" s="692"/>
      <c r="AL2" s="191"/>
      <c r="AM2" s="692"/>
      <c r="AN2" s="169"/>
      <c r="AO2" s="692"/>
      <c r="AP2" s="169"/>
      <c r="AQ2" s="692"/>
      <c r="AR2" s="150"/>
      <c r="BA2" s="621"/>
      <c r="BB2" s="622"/>
      <c r="BC2" s="621"/>
      <c r="BD2" s="622"/>
      <c r="BE2" s="621"/>
      <c r="BF2" s="622"/>
      <c r="BG2" s="621"/>
      <c r="BH2" s="622"/>
      <c r="BI2" s="621"/>
      <c r="BJ2" s="622"/>
      <c r="BK2" s="621"/>
      <c r="BL2" s="622"/>
      <c r="BM2" s="621"/>
      <c r="BN2" s="622"/>
      <c r="BO2" s="621"/>
      <c r="BP2" s="622"/>
      <c r="BQ2" s="621"/>
      <c r="BR2" s="622"/>
      <c r="BS2" s="621"/>
      <c r="BT2" s="622"/>
      <c r="BU2" s="621"/>
      <c r="BV2" s="622"/>
      <c r="BW2" s="621"/>
      <c r="BX2" s="622"/>
      <c r="BY2" s="287"/>
      <c r="CC2" s="621"/>
      <c r="CD2" s="622"/>
      <c r="CE2" s="287"/>
    </row>
    <row r="3" spans="1:86" s="10" customFormat="1" ht="17.25" customHeight="1">
      <c r="A3" s="395"/>
      <c r="B3" s="395"/>
      <c r="C3" s="63" t="s">
        <v>72</v>
      </c>
      <c r="D3" s="597"/>
      <c r="E3" s="577"/>
      <c r="F3" s="578"/>
      <c r="G3" s="254"/>
      <c r="H3" s="255"/>
      <c r="I3" s="254"/>
      <c r="J3" s="255"/>
      <c r="K3" s="254"/>
      <c r="L3" s="255"/>
      <c r="M3" s="254"/>
      <c r="N3" s="255"/>
      <c r="O3" s="254"/>
      <c r="P3" s="253"/>
      <c r="Q3" s="254"/>
      <c r="R3" s="253"/>
      <c r="S3" s="254"/>
      <c r="T3" s="253"/>
      <c r="U3" s="684"/>
      <c r="V3" s="63" t="s">
        <v>73</v>
      </c>
      <c r="W3" s="249"/>
      <c r="X3" s="250"/>
      <c r="Y3" s="249"/>
      <c r="Z3" s="251"/>
      <c r="AA3" s="249"/>
      <c r="AB3" s="250"/>
      <c r="AC3" s="249"/>
      <c r="AD3" s="250"/>
      <c r="AE3" s="249"/>
      <c r="AF3" s="250"/>
      <c r="AG3" s="249"/>
      <c r="AH3" s="252"/>
      <c r="AI3" s="693"/>
      <c r="AJ3" s="250"/>
      <c r="AK3" s="249"/>
      <c r="AL3" s="250"/>
      <c r="AM3" s="249"/>
      <c r="AN3" s="252"/>
      <c r="AO3" s="693"/>
      <c r="AP3" s="137"/>
      <c r="AQ3" s="693"/>
      <c r="AR3" s="261"/>
      <c r="AS3" s="12"/>
      <c r="AT3" s="508" t="s">
        <v>8</v>
      </c>
      <c r="AU3" s="510"/>
      <c r="AV3" s="303"/>
      <c r="AW3" s="304"/>
      <c r="AX3" s="406"/>
      <c r="AY3" s="406"/>
      <c r="AZ3" s="406"/>
      <c r="BA3" s="406"/>
      <c r="BB3" s="286"/>
      <c r="BC3" s="286"/>
      <c r="BD3" s="286"/>
      <c r="BE3" s="286"/>
      <c r="BF3" s="286"/>
      <c r="BG3" s="286"/>
      <c r="BH3" s="305"/>
      <c r="BI3" s="304"/>
      <c r="BJ3" s="304"/>
      <c r="BK3" s="304"/>
      <c r="BL3" s="304"/>
      <c r="BM3" s="304"/>
      <c r="BN3" s="304"/>
      <c r="BO3" s="305"/>
      <c r="BP3" s="305"/>
      <c r="BQ3" s="305"/>
      <c r="BR3" s="304"/>
      <c r="BS3" s="304"/>
      <c r="BT3" s="304"/>
      <c r="BU3" s="304"/>
      <c r="BV3" s="304"/>
      <c r="BW3" s="304"/>
      <c r="BX3" s="304"/>
      <c r="BY3" s="304"/>
      <c r="BZ3" s="302"/>
      <c r="CA3" s="302"/>
      <c r="CB3" s="302"/>
      <c r="CC3" s="304"/>
      <c r="CD3" s="304"/>
      <c r="CE3" s="304"/>
      <c r="CF3" s="302"/>
      <c r="CG3" s="302"/>
      <c r="CH3" s="302"/>
    </row>
    <row r="4" spans="1:86" s="10" customFormat="1" ht="3.75" customHeight="1">
      <c r="A4" s="395"/>
      <c r="B4" s="395"/>
      <c r="C4" s="783"/>
      <c r="D4" s="783"/>
      <c r="E4" s="783"/>
      <c r="F4" s="784"/>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261"/>
      <c r="AS4" s="12"/>
      <c r="AT4" s="508"/>
      <c r="AU4" s="510"/>
      <c r="AV4" s="303"/>
      <c r="AW4" s="304"/>
      <c r="AX4" s="406"/>
      <c r="AY4" s="406"/>
      <c r="AZ4" s="406"/>
      <c r="BA4" s="406"/>
      <c r="BB4" s="286"/>
      <c r="BC4" s="286"/>
      <c r="BD4" s="286"/>
      <c r="BE4" s="286"/>
      <c r="BF4" s="286"/>
      <c r="BG4" s="286"/>
      <c r="BH4" s="305"/>
      <c r="BI4" s="304"/>
      <c r="BJ4" s="304"/>
      <c r="BK4" s="304"/>
      <c r="BL4" s="304"/>
      <c r="BM4" s="304"/>
      <c r="BN4" s="304"/>
      <c r="BO4" s="305"/>
      <c r="BP4" s="305"/>
      <c r="BQ4" s="305"/>
      <c r="BR4" s="304"/>
      <c r="BS4" s="304"/>
      <c r="BT4" s="304"/>
      <c r="BU4" s="304"/>
      <c r="BV4" s="304"/>
      <c r="BW4" s="304"/>
      <c r="BX4" s="304"/>
      <c r="BY4" s="304"/>
      <c r="BZ4" s="302"/>
      <c r="CA4" s="302"/>
      <c r="CB4" s="302"/>
      <c r="CC4" s="304"/>
      <c r="CD4" s="304"/>
      <c r="CE4" s="304"/>
      <c r="CF4" s="302"/>
      <c r="CG4" s="302"/>
      <c r="CH4" s="302"/>
    </row>
    <row r="5" spans="3:86" ht="4.5" customHeight="1">
      <c r="C5" s="67"/>
      <c r="D5" s="67"/>
      <c r="E5" s="67"/>
      <c r="F5" s="479"/>
      <c r="G5" s="182"/>
      <c r="H5" s="160"/>
      <c r="I5" s="182"/>
      <c r="J5" s="160"/>
      <c r="K5" s="182"/>
      <c r="L5" s="160"/>
      <c r="M5" s="182"/>
      <c r="N5" s="160"/>
      <c r="O5" s="182"/>
      <c r="P5" s="160"/>
      <c r="Q5" s="182"/>
      <c r="R5" s="160"/>
      <c r="S5" s="182"/>
      <c r="T5" s="160"/>
      <c r="U5" s="685"/>
      <c r="V5" s="160"/>
      <c r="W5" s="685"/>
      <c r="X5" s="160"/>
      <c r="Y5" s="685"/>
      <c r="Z5" s="160"/>
      <c r="AA5" s="685"/>
      <c r="AB5" s="160"/>
      <c r="AC5" s="685"/>
      <c r="AD5" s="182"/>
      <c r="AE5" s="685"/>
      <c r="AF5" s="182"/>
      <c r="AG5" s="685"/>
      <c r="AH5" s="160"/>
      <c r="AI5" s="685"/>
      <c r="AJ5" s="182"/>
      <c r="AK5" s="685"/>
      <c r="AL5" s="182"/>
      <c r="AM5" s="685"/>
      <c r="AN5" s="160"/>
      <c r="AO5" s="685"/>
      <c r="AP5" s="160"/>
      <c r="AQ5" s="685"/>
      <c r="AR5" s="151"/>
      <c r="AS5" s="12"/>
      <c r="AT5" s="508"/>
      <c r="AU5" s="508"/>
      <c r="BA5" s="319"/>
      <c r="BB5" s="320"/>
      <c r="BC5" s="319"/>
      <c r="BD5" s="320"/>
      <c r="BE5" s="319"/>
      <c r="BF5" s="320"/>
      <c r="BG5" s="319"/>
      <c r="BH5" s="320"/>
      <c r="BI5" s="319"/>
      <c r="BJ5" s="320"/>
      <c r="BK5" s="319"/>
      <c r="BL5" s="320"/>
      <c r="BM5" s="319"/>
      <c r="BN5" s="320"/>
      <c r="BO5" s="319"/>
      <c r="BP5" s="320"/>
      <c r="BQ5" s="319"/>
      <c r="BR5" s="320"/>
      <c r="BS5" s="319"/>
      <c r="BT5" s="320"/>
      <c r="BU5" s="319"/>
      <c r="BV5" s="320"/>
      <c r="BW5" s="319"/>
      <c r="BX5" s="320"/>
      <c r="BY5" s="302"/>
      <c r="BZ5" s="301"/>
      <c r="CA5" s="301"/>
      <c r="CB5" s="301"/>
      <c r="CC5" s="319"/>
      <c r="CD5" s="320"/>
      <c r="CE5" s="302"/>
      <c r="CF5" s="301"/>
      <c r="CG5" s="301"/>
      <c r="CH5" s="301"/>
    </row>
    <row r="6" spans="2:83" ht="18.75" customHeight="1">
      <c r="B6" s="395">
        <v>165</v>
      </c>
      <c r="C6" s="807" t="s">
        <v>33</v>
      </c>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c r="AN6" s="807"/>
      <c r="AO6" s="807"/>
      <c r="AP6" s="807"/>
      <c r="AQ6" s="807"/>
      <c r="AR6" s="194"/>
      <c r="AS6" s="13"/>
      <c r="AT6" s="511" t="s">
        <v>9</v>
      </c>
      <c r="AU6" s="508"/>
      <c r="BA6" s="287"/>
      <c r="BB6" s="287"/>
      <c r="BC6" s="287"/>
      <c r="BD6" s="287"/>
      <c r="BE6" s="287"/>
      <c r="BF6" s="287"/>
      <c r="BG6" s="287"/>
      <c r="BH6" s="287"/>
      <c r="BI6" s="287"/>
      <c r="BJ6" s="287"/>
      <c r="BK6" s="287"/>
      <c r="BL6" s="287"/>
      <c r="BM6" s="287"/>
      <c r="BN6" s="287"/>
      <c r="BO6" s="287"/>
      <c r="BP6" s="287"/>
      <c r="BQ6" s="287"/>
      <c r="BR6" s="287"/>
      <c r="BS6" s="287"/>
      <c r="BT6" s="287"/>
      <c r="BU6" s="287"/>
      <c r="BV6" s="287"/>
      <c r="BW6" s="287"/>
      <c r="BX6" s="287"/>
      <c r="BY6" s="287"/>
      <c r="CC6" s="287"/>
      <c r="CD6" s="287"/>
      <c r="CE6" s="287"/>
    </row>
    <row r="7" spans="7:83" ht="14.25" customHeight="1">
      <c r="G7" s="184"/>
      <c r="H7" s="166"/>
      <c r="I7" s="184"/>
      <c r="J7" s="166"/>
      <c r="K7" s="184"/>
      <c r="L7" s="166"/>
      <c r="M7" s="184"/>
      <c r="N7" s="166"/>
      <c r="O7" s="184"/>
      <c r="P7" s="166"/>
      <c r="Q7" s="184"/>
      <c r="R7" s="165"/>
      <c r="S7" s="256"/>
      <c r="T7" s="388" t="s">
        <v>74</v>
      </c>
      <c r="U7" s="256"/>
      <c r="V7" s="257"/>
      <c r="W7" s="256"/>
      <c r="X7" s="257"/>
      <c r="Y7" s="256"/>
      <c r="Z7" s="258"/>
      <c r="AA7" s="256"/>
      <c r="AB7" s="165"/>
      <c r="AC7" s="256"/>
      <c r="AD7" s="257"/>
      <c r="AE7" s="256"/>
      <c r="AF7" s="259"/>
      <c r="AG7" s="256"/>
      <c r="AH7" s="260"/>
      <c r="AI7" s="563"/>
      <c r="AJ7" s="257"/>
      <c r="AK7" s="256"/>
      <c r="AL7" s="259"/>
      <c r="AM7" s="256"/>
      <c r="AN7" s="260"/>
      <c r="AO7" s="563"/>
      <c r="AP7" s="13"/>
      <c r="AQ7" s="378" t="s">
        <v>75</v>
      </c>
      <c r="AR7" s="192"/>
      <c r="AS7" s="2"/>
      <c r="AT7" s="507" t="s">
        <v>10</v>
      </c>
      <c r="AU7" s="508"/>
      <c r="AX7" s="289"/>
      <c r="AY7" s="290"/>
      <c r="AZ7" s="290"/>
      <c r="BA7" s="291"/>
      <c r="BB7" s="292"/>
      <c r="BC7" s="292"/>
      <c r="BD7" s="292"/>
      <c r="BE7" s="292"/>
      <c r="BF7" s="292"/>
      <c r="BG7" s="292"/>
      <c r="BH7" s="292"/>
      <c r="BI7" s="292"/>
      <c r="BJ7" s="292"/>
      <c r="BK7" s="292"/>
      <c r="BL7" s="292"/>
      <c r="BM7" s="292"/>
      <c r="BN7" s="292"/>
      <c r="BO7" s="292"/>
      <c r="BP7" s="292"/>
      <c r="BQ7" s="292"/>
      <c r="BR7" s="285"/>
      <c r="BS7" s="285"/>
      <c r="BT7" s="285"/>
      <c r="BU7" s="285"/>
      <c r="BV7" s="288"/>
      <c r="BW7" s="285"/>
      <c r="BX7" s="288"/>
      <c r="BY7" s="285"/>
      <c r="CC7" s="285"/>
      <c r="CD7" s="288"/>
      <c r="CE7" s="285"/>
    </row>
    <row r="8" spans="1:86" s="98" customFormat="1" ht="25.5" customHeight="1">
      <c r="A8" s="402"/>
      <c r="B8" s="403">
        <v>2</v>
      </c>
      <c r="C8" s="70" t="s">
        <v>76</v>
      </c>
      <c r="D8" s="70" t="s">
        <v>77</v>
      </c>
      <c r="E8" s="211" t="s">
        <v>78</v>
      </c>
      <c r="F8" s="211">
        <v>1990</v>
      </c>
      <c r="G8" s="212"/>
      <c r="H8" s="211">
        <v>1995</v>
      </c>
      <c r="I8" s="212"/>
      <c r="J8" s="211">
        <v>1996</v>
      </c>
      <c r="K8" s="212"/>
      <c r="L8" s="211">
        <v>1997</v>
      </c>
      <c r="M8" s="212"/>
      <c r="N8" s="211">
        <v>1998</v>
      </c>
      <c r="O8" s="212"/>
      <c r="P8" s="211">
        <v>1999</v>
      </c>
      <c r="Q8" s="212"/>
      <c r="R8" s="211">
        <v>2000</v>
      </c>
      <c r="S8" s="212"/>
      <c r="T8" s="211">
        <v>2001</v>
      </c>
      <c r="U8" s="696"/>
      <c r="V8" s="211">
        <v>2002</v>
      </c>
      <c r="W8" s="696"/>
      <c r="X8" s="211">
        <v>2003</v>
      </c>
      <c r="Y8" s="696"/>
      <c r="Z8" s="211">
        <v>2004</v>
      </c>
      <c r="AA8" s="696"/>
      <c r="AB8" s="211">
        <v>2005</v>
      </c>
      <c r="AC8" s="696"/>
      <c r="AD8" s="211">
        <v>2006</v>
      </c>
      <c r="AE8" s="696"/>
      <c r="AF8" s="211">
        <v>2007</v>
      </c>
      <c r="AG8" s="696"/>
      <c r="AH8" s="545">
        <v>2008</v>
      </c>
      <c r="AI8" s="702"/>
      <c r="AJ8" s="211">
        <v>2009</v>
      </c>
      <c r="AK8" s="696"/>
      <c r="AL8" s="211">
        <v>2010</v>
      </c>
      <c r="AM8" s="696"/>
      <c r="AN8" s="545">
        <v>2011</v>
      </c>
      <c r="AO8" s="702"/>
      <c r="AP8" s="545">
        <v>2012</v>
      </c>
      <c r="AQ8" s="696"/>
      <c r="AR8" s="275"/>
      <c r="AS8" s="277"/>
      <c r="AT8" s="70" t="s">
        <v>159</v>
      </c>
      <c r="AU8" s="70" t="s">
        <v>160</v>
      </c>
      <c r="AV8" s="70" t="s">
        <v>161</v>
      </c>
      <c r="AW8" s="211">
        <v>1990</v>
      </c>
      <c r="AX8" s="212"/>
      <c r="AY8" s="211">
        <v>1995</v>
      </c>
      <c r="AZ8" s="212"/>
      <c r="BA8" s="211">
        <v>1996</v>
      </c>
      <c r="BB8" s="212"/>
      <c r="BC8" s="211">
        <v>1997</v>
      </c>
      <c r="BD8" s="212"/>
      <c r="BE8" s="211">
        <v>1998</v>
      </c>
      <c r="BF8" s="212"/>
      <c r="BG8" s="211">
        <v>1999</v>
      </c>
      <c r="BH8" s="212"/>
      <c r="BI8" s="211">
        <v>2000</v>
      </c>
      <c r="BJ8" s="212"/>
      <c r="BK8" s="211">
        <v>2001</v>
      </c>
      <c r="BL8" s="212"/>
      <c r="BM8" s="211">
        <v>2002</v>
      </c>
      <c r="BN8" s="212"/>
      <c r="BO8" s="211">
        <v>2003</v>
      </c>
      <c r="BP8" s="212"/>
      <c r="BQ8" s="211">
        <v>2004</v>
      </c>
      <c r="BR8" s="212"/>
      <c r="BS8" s="211">
        <v>2005</v>
      </c>
      <c r="BT8" s="212"/>
      <c r="BU8" s="211">
        <v>2006</v>
      </c>
      <c r="BV8" s="212"/>
      <c r="BW8" s="211">
        <v>2007</v>
      </c>
      <c r="BX8" s="212"/>
      <c r="BY8" s="211">
        <v>2008</v>
      </c>
      <c r="BZ8" s="212"/>
      <c r="CA8" s="211">
        <v>2009</v>
      </c>
      <c r="CB8" s="212"/>
      <c r="CC8" s="211">
        <v>2010</v>
      </c>
      <c r="CD8" s="212"/>
      <c r="CE8" s="211">
        <v>2011</v>
      </c>
      <c r="CF8" s="212"/>
      <c r="CG8" s="211">
        <v>2012</v>
      </c>
      <c r="CH8" s="212"/>
    </row>
    <row r="9" spans="1:86" s="98" customFormat="1" ht="24.75" customHeight="1">
      <c r="A9" s="402"/>
      <c r="B9" s="661">
        <v>2700</v>
      </c>
      <c r="C9" s="215">
        <v>1</v>
      </c>
      <c r="D9" s="601" t="s">
        <v>343</v>
      </c>
      <c r="E9" s="603" t="s">
        <v>92</v>
      </c>
      <c r="F9" s="672"/>
      <c r="G9" s="668"/>
      <c r="H9" s="675"/>
      <c r="I9" s="668"/>
      <c r="J9" s="675"/>
      <c r="K9" s="668"/>
      <c r="L9" s="675"/>
      <c r="M9" s="668"/>
      <c r="N9" s="675"/>
      <c r="O9" s="668"/>
      <c r="P9" s="675"/>
      <c r="Q9" s="668"/>
      <c r="R9" s="675"/>
      <c r="S9" s="668"/>
      <c r="T9" s="675"/>
      <c r="U9" s="668"/>
      <c r="V9" s="675"/>
      <c r="W9" s="668"/>
      <c r="X9" s="675"/>
      <c r="Y9" s="668"/>
      <c r="Z9" s="675"/>
      <c r="AA9" s="668"/>
      <c r="AB9" s="675"/>
      <c r="AC9" s="668"/>
      <c r="AD9" s="675"/>
      <c r="AE9" s="668"/>
      <c r="AF9" s="675"/>
      <c r="AG9" s="668"/>
      <c r="AH9" s="675"/>
      <c r="AI9" s="668"/>
      <c r="AJ9" s="675"/>
      <c r="AK9" s="668"/>
      <c r="AL9" s="675"/>
      <c r="AM9" s="668"/>
      <c r="AN9" s="675"/>
      <c r="AO9" s="668"/>
      <c r="AP9" s="675"/>
      <c r="AQ9" s="668"/>
      <c r="AR9" s="282"/>
      <c r="AS9" s="277"/>
      <c r="AT9" s="321">
        <v>1</v>
      </c>
      <c r="AU9" s="336" t="s">
        <v>199</v>
      </c>
      <c r="AV9" s="239" t="s">
        <v>170</v>
      </c>
      <c r="AW9" s="343">
        <f>F9</f>
        <v>0</v>
      </c>
      <c r="AX9" s="343"/>
      <c r="AY9" s="343">
        <f aca="true" t="shared" si="0" ref="AY9:CA9">H9</f>
        <v>0</v>
      </c>
      <c r="AZ9" s="343"/>
      <c r="BA9" s="343">
        <f t="shared" si="0"/>
        <v>0</v>
      </c>
      <c r="BB9" s="343"/>
      <c r="BC9" s="343">
        <f t="shared" si="0"/>
        <v>0</v>
      </c>
      <c r="BD9" s="343"/>
      <c r="BE9" s="343">
        <f t="shared" si="0"/>
        <v>0</v>
      </c>
      <c r="BF9" s="343"/>
      <c r="BG9" s="343">
        <f t="shared" si="0"/>
        <v>0</v>
      </c>
      <c r="BH9" s="343"/>
      <c r="BI9" s="343">
        <f t="shared" si="0"/>
        <v>0</v>
      </c>
      <c r="BJ9" s="343"/>
      <c r="BK9" s="343">
        <f t="shared" si="0"/>
        <v>0</v>
      </c>
      <c r="BL9" s="343"/>
      <c r="BM9" s="343">
        <f t="shared" si="0"/>
        <v>0</v>
      </c>
      <c r="BN9" s="343"/>
      <c r="BO9" s="343">
        <f t="shared" si="0"/>
        <v>0</v>
      </c>
      <c r="BP9" s="343"/>
      <c r="BQ9" s="343">
        <f t="shared" si="0"/>
        <v>0</v>
      </c>
      <c r="BR9" s="343"/>
      <c r="BS9" s="343">
        <f t="shared" si="0"/>
        <v>0</v>
      </c>
      <c r="BT9" s="343"/>
      <c r="BU9" s="343">
        <f t="shared" si="0"/>
        <v>0</v>
      </c>
      <c r="BV9" s="343"/>
      <c r="BW9" s="343">
        <f t="shared" si="0"/>
        <v>0</v>
      </c>
      <c r="BX9" s="343"/>
      <c r="BY9" s="343">
        <f t="shared" si="0"/>
        <v>0</v>
      </c>
      <c r="BZ9" s="343"/>
      <c r="CA9" s="343">
        <f t="shared" si="0"/>
        <v>0</v>
      </c>
      <c r="CB9" s="322"/>
      <c r="CC9" s="343">
        <f>AL9</f>
        <v>0</v>
      </c>
      <c r="CD9" s="343"/>
      <c r="CE9" s="343">
        <f>AN9</f>
        <v>0</v>
      </c>
      <c r="CF9" s="343"/>
      <c r="CG9" s="343">
        <f>AP9</f>
        <v>0</v>
      </c>
      <c r="CH9" s="322"/>
    </row>
    <row r="10" spans="2:86" ht="24.75" customHeight="1">
      <c r="B10" s="404">
        <v>2830</v>
      </c>
      <c r="C10" s="76">
        <v>2</v>
      </c>
      <c r="D10" s="581" t="s">
        <v>93</v>
      </c>
      <c r="E10" s="580" t="s">
        <v>92</v>
      </c>
      <c r="F10" s="673"/>
      <c r="G10" s="664"/>
      <c r="H10" s="673"/>
      <c r="I10" s="664"/>
      <c r="J10" s="673"/>
      <c r="K10" s="664"/>
      <c r="L10" s="673"/>
      <c r="M10" s="664"/>
      <c r="N10" s="673"/>
      <c r="O10" s="664"/>
      <c r="P10" s="673"/>
      <c r="Q10" s="664"/>
      <c r="R10" s="673"/>
      <c r="S10" s="664"/>
      <c r="T10" s="673"/>
      <c r="U10" s="664"/>
      <c r="V10" s="673"/>
      <c r="W10" s="664"/>
      <c r="X10" s="673"/>
      <c r="Y10" s="664"/>
      <c r="Z10" s="673"/>
      <c r="AA10" s="664"/>
      <c r="AB10" s="673"/>
      <c r="AC10" s="664"/>
      <c r="AD10" s="673"/>
      <c r="AE10" s="664"/>
      <c r="AF10" s="673"/>
      <c r="AG10" s="664"/>
      <c r="AH10" s="673"/>
      <c r="AI10" s="664"/>
      <c r="AJ10" s="673"/>
      <c r="AK10" s="664"/>
      <c r="AL10" s="673"/>
      <c r="AM10" s="664"/>
      <c r="AN10" s="673"/>
      <c r="AO10" s="664"/>
      <c r="AP10" s="673"/>
      <c r="AQ10" s="664"/>
      <c r="AR10" s="283"/>
      <c r="AS10" s="82"/>
      <c r="AT10" s="239">
        <v>10</v>
      </c>
      <c r="AU10" s="323" t="s">
        <v>209</v>
      </c>
      <c r="AV10" s="239" t="s">
        <v>170</v>
      </c>
      <c r="AW10" s="344">
        <f>F19</f>
        <v>0</v>
      </c>
      <c r="AX10" s="344"/>
      <c r="AY10" s="344">
        <f>H19</f>
        <v>0</v>
      </c>
      <c r="AZ10" s="344"/>
      <c r="BA10" s="344">
        <f>J19</f>
        <v>0</v>
      </c>
      <c r="BB10" s="344"/>
      <c r="BC10" s="344">
        <f>L19</f>
        <v>0</v>
      </c>
      <c r="BD10" s="344"/>
      <c r="BE10" s="344">
        <f>N19</f>
        <v>0</v>
      </c>
      <c r="BF10" s="344"/>
      <c r="BG10" s="344">
        <f>P19</f>
        <v>0</v>
      </c>
      <c r="BH10" s="344"/>
      <c r="BI10" s="344">
        <f>R19</f>
        <v>0</v>
      </c>
      <c r="BJ10" s="344"/>
      <c r="BK10" s="344">
        <f>T19</f>
        <v>0</v>
      </c>
      <c r="BL10" s="344"/>
      <c r="BM10" s="344">
        <f>V19</f>
        <v>0</v>
      </c>
      <c r="BN10" s="344"/>
      <c r="BO10" s="344">
        <f>X19</f>
        <v>0</v>
      </c>
      <c r="BP10" s="344"/>
      <c r="BQ10" s="344">
        <f>Z19</f>
        <v>0</v>
      </c>
      <c r="BR10" s="344"/>
      <c r="BS10" s="344">
        <f>AB19</f>
        <v>0</v>
      </c>
      <c r="BT10" s="344"/>
      <c r="BU10" s="344">
        <f>AD19</f>
        <v>0</v>
      </c>
      <c r="BV10" s="344"/>
      <c r="BW10" s="344">
        <f>AF19</f>
        <v>0</v>
      </c>
      <c r="BX10" s="344"/>
      <c r="BY10" s="344">
        <f>AH19</f>
        <v>0</v>
      </c>
      <c r="BZ10" s="344"/>
      <c r="CA10" s="344">
        <f>AJ19</f>
        <v>0</v>
      </c>
      <c r="CB10" s="325"/>
      <c r="CC10" s="344">
        <f>AL19</f>
        <v>0</v>
      </c>
      <c r="CD10" s="344"/>
      <c r="CE10" s="344">
        <f>AN19</f>
        <v>0</v>
      </c>
      <c r="CF10" s="344"/>
      <c r="CG10" s="344">
        <f>AP19</f>
        <v>0</v>
      </c>
      <c r="CH10" s="325"/>
    </row>
    <row r="11" spans="2:86" ht="24.75" customHeight="1">
      <c r="B11" s="404">
        <v>1778</v>
      </c>
      <c r="C11" s="72">
        <v>3</v>
      </c>
      <c r="D11" s="581" t="s">
        <v>94</v>
      </c>
      <c r="E11" s="580" t="s">
        <v>92</v>
      </c>
      <c r="F11" s="666"/>
      <c r="G11" s="664"/>
      <c r="H11" s="666"/>
      <c r="I11" s="664"/>
      <c r="J11" s="666"/>
      <c r="K11" s="664"/>
      <c r="L11" s="666"/>
      <c r="M11" s="664"/>
      <c r="N11" s="666"/>
      <c r="O11" s="664"/>
      <c r="P11" s="666"/>
      <c r="Q11" s="664"/>
      <c r="R11" s="666"/>
      <c r="S11" s="664"/>
      <c r="T11" s="666"/>
      <c r="U11" s="664"/>
      <c r="V11" s="666"/>
      <c r="W11" s="664"/>
      <c r="X11" s="666"/>
      <c r="Y11" s="664"/>
      <c r="Z11" s="666"/>
      <c r="AA11" s="664"/>
      <c r="AB11" s="666"/>
      <c r="AC11" s="664"/>
      <c r="AD11" s="666"/>
      <c r="AE11" s="664"/>
      <c r="AF11" s="666"/>
      <c r="AG11" s="664"/>
      <c r="AH11" s="666"/>
      <c r="AI11" s="664"/>
      <c r="AJ11" s="666"/>
      <c r="AK11" s="664"/>
      <c r="AL11" s="666"/>
      <c r="AM11" s="664"/>
      <c r="AN11" s="666"/>
      <c r="AO11" s="664"/>
      <c r="AP11" s="666"/>
      <c r="AQ11" s="664"/>
      <c r="AR11" s="264"/>
      <c r="AS11" s="99"/>
      <c r="AT11" s="466" t="s">
        <v>223</v>
      </c>
      <c r="AU11" s="469" t="s">
        <v>232</v>
      </c>
      <c r="AV11" s="306"/>
      <c r="AW11" s="308" t="s">
        <v>130</v>
      </c>
      <c r="AX11" s="325"/>
      <c r="AY11" s="308" t="s">
        <v>130</v>
      </c>
      <c r="AZ11" s="325"/>
      <c r="BA11" s="371" t="str">
        <f>IF(BA9=AY10,"ok","&lt;&gt;")</f>
        <v>ok</v>
      </c>
      <c r="BB11" s="371"/>
      <c r="BC11" s="371" t="str">
        <f aca="true" t="shared" si="1" ref="BC11:CA11">IF(BC9=BA10,"ok","&lt;&gt;")</f>
        <v>ok</v>
      </c>
      <c r="BD11" s="371"/>
      <c r="BE11" s="371" t="str">
        <f t="shared" si="1"/>
        <v>ok</v>
      </c>
      <c r="BF11" s="371"/>
      <c r="BG11" s="371" t="str">
        <f t="shared" si="1"/>
        <v>ok</v>
      </c>
      <c r="BH11" s="371"/>
      <c r="BI11" s="371" t="str">
        <f t="shared" si="1"/>
        <v>ok</v>
      </c>
      <c r="BJ11" s="371"/>
      <c r="BK11" s="371" t="str">
        <f t="shared" si="1"/>
        <v>ok</v>
      </c>
      <c r="BL11" s="371"/>
      <c r="BM11" s="371" t="str">
        <f t="shared" si="1"/>
        <v>ok</v>
      </c>
      <c r="BN11" s="371"/>
      <c r="BO11" s="371" t="str">
        <f t="shared" si="1"/>
        <v>ok</v>
      </c>
      <c r="BP11" s="371"/>
      <c r="BQ11" s="371" t="str">
        <f t="shared" si="1"/>
        <v>ok</v>
      </c>
      <c r="BR11" s="371"/>
      <c r="BS11" s="371" t="str">
        <f t="shared" si="1"/>
        <v>ok</v>
      </c>
      <c r="BT11" s="371"/>
      <c r="BU11" s="371" t="str">
        <f t="shared" si="1"/>
        <v>ok</v>
      </c>
      <c r="BV11" s="371"/>
      <c r="BW11" s="371" t="str">
        <f t="shared" si="1"/>
        <v>ok</v>
      </c>
      <c r="BX11" s="371"/>
      <c r="BY11" s="371" t="str">
        <f t="shared" si="1"/>
        <v>ok</v>
      </c>
      <c r="BZ11" s="371"/>
      <c r="CA11" s="371" t="str">
        <f t="shared" si="1"/>
        <v>ok</v>
      </c>
      <c r="CB11" s="325"/>
      <c r="CC11" s="371" t="str">
        <f>IF(CC9=CA10,"ok","&lt;&gt;")</f>
        <v>ok</v>
      </c>
      <c r="CD11" s="371"/>
      <c r="CE11" s="371" t="str">
        <f>IF(CE9=CC10,"ok","&lt;&gt;")</f>
        <v>ok</v>
      </c>
      <c r="CF11" s="371"/>
      <c r="CG11" s="371" t="str">
        <f>IF(CG9=CE10,"ok","&lt;&gt;")</f>
        <v>ok</v>
      </c>
      <c r="CH11" s="325"/>
    </row>
    <row r="12" spans="2:86" ht="24.75" customHeight="1">
      <c r="B12" s="404">
        <v>1779</v>
      </c>
      <c r="C12" s="76">
        <v>4</v>
      </c>
      <c r="D12" s="581" t="s">
        <v>95</v>
      </c>
      <c r="E12" s="580" t="s">
        <v>92</v>
      </c>
      <c r="F12" s="666"/>
      <c r="G12" s="664"/>
      <c r="H12" s="666"/>
      <c r="I12" s="664"/>
      <c r="J12" s="666"/>
      <c r="K12" s="664"/>
      <c r="L12" s="666"/>
      <c r="M12" s="664"/>
      <c r="N12" s="666"/>
      <c r="O12" s="664"/>
      <c r="P12" s="666"/>
      <c r="Q12" s="664"/>
      <c r="R12" s="666"/>
      <c r="S12" s="664"/>
      <c r="T12" s="666"/>
      <c r="U12" s="664"/>
      <c r="V12" s="666"/>
      <c r="W12" s="664"/>
      <c r="X12" s="666"/>
      <c r="Y12" s="664"/>
      <c r="Z12" s="666"/>
      <c r="AA12" s="664"/>
      <c r="AB12" s="666"/>
      <c r="AC12" s="664"/>
      <c r="AD12" s="666"/>
      <c r="AE12" s="664"/>
      <c r="AF12" s="666"/>
      <c r="AG12" s="664"/>
      <c r="AH12" s="666"/>
      <c r="AI12" s="664"/>
      <c r="AJ12" s="666"/>
      <c r="AK12" s="664"/>
      <c r="AL12" s="666"/>
      <c r="AM12" s="664"/>
      <c r="AN12" s="666"/>
      <c r="AO12" s="664"/>
      <c r="AP12" s="666"/>
      <c r="AQ12" s="664"/>
      <c r="AR12" s="264"/>
      <c r="AS12" s="99"/>
      <c r="AT12" s="470">
        <v>11</v>
      </c>
      <c r="AU12" s="469" t="s">
        <v>234</v>
      </c>
      <c r="AV12" s="239" t="s">
        <v>170</v>
      </c>
      <c r="AW12" s="371">
        <f>F9+F10+F11-F12-F13</f>
        <v>0</v>
      </c>
      <c r="AX12" s="371"/>
      <c r="AY12" s="371">
        <f>H9+H10+H11-H12-H13</f>
        <v>0</v>
      </c>
      <c r="AZ12" s="371"/>
      <c r="BA12" s="371">
        <f>J9+J10+J11-J12-J13</f>
        <v>0</v>
      </c>
      <c r="BB12" s="371"/>
      <c r="BC12" s="371">
        <f>L9+L10+L11-L12-L13</f>
        <v>0</v>
      </c>
      <c r="BD12" s="371"/>
      <c r="BE12" s="371">
        <f>N9+N10+N11-N12-N13</f>
        <v>0</v>
      </c>
      <c r="BF12" s="371"/>
      <c r="BG12" s="371">
        <f>P9+P10+P11-P12-P13</f>
        <v>0</v>
      </c>
      <c r="BH12" s="371"/>
      <c r="BI12" s="371">
        <f>R9+R10+R11-R12-R13</f>
        <v>0</v>
      </c>
      <c r="BJ12" s="371"/>
      <c r="BK12" s="371">
        <f>T9+T10+T11-T12-T13</f>
        <v>0</v>
      </c>
      <c r="BL12" s="371"/>
      <c r="BM12" s="371">
        <f>V9+V10+V11-V12-V13</f>
        <v>0</v>
      </c>
      <c r="BN12" s="371"/>
      <c r="BO12" s="371">
        <f>X9+X10+X11-X12-X13</f>
        <v>0</v>
      </c>
      <c r="BP12" s="371"/>
      <c r="BQ12" s="371">
        <f>Z9+Z10+Z11-Z12-Z13</f>
        <v>0</v>
      </c>
      <c r="BR12" s="371"/>
      <c r="BS12" s="371">
        <f>AB9+AB10+AB11-AB12-AB13</f>
        <v>0</v>
      </c>
      <c r="BT12" s="371"/>
      <c r="BU12" s="371">
        <f>AD9+AD10+AD11-AD12-AD13</f>
        <v>0</v>
      </c>
      <c r="BV12" s="371"/>
      <c r="BW12" s="371">
        <f>AF9+AF10+AF11-AF12-AF13</f>
        <v>0</v>
      </c>
      <c r="BX12" s="371"/>
      <c r="BY12" s="371">
        <f>AH9+AH10+AH11-AH12-AH13</f>
        <v>0</v>
      </c>
      <c r="BZ12" s="371"/>
      <c r="CA12" s="371">
        <f>AJ9+AJ10+AJ11-AJ12-AJ13</f>
        <v>0</v>
      </c>
      <c r="CB12" s="371"/>
      <c r="CC12" s="371">
        <f>AL9+AL10+AL11-AL12-AL13</f>
        <v>0</v>
      </c>
      <c r="CD12" s="371"/>
      <c r="CE12" s="371">
        <f>AN9+AN10+AN11-AN12-AN13</f>
        <v>0</v>
      </c>
      <c r="CF12" s="371"/>
      <c r="CG12" s="371">
        <f>AP9+AP10+AP11-AP12-AP13</f>
        <v>0</v>
      </c>
      <c r="CH12" s="371"/>
    </row>
    <row r="13" spans="1:86" ht="26.25" customHeight="1">
      <c r="A13" s="395" t="s">
        <v>172</v>
      </c>
      <c r="B13" s="404">
        <v>1780</v>
      </c>
      <c r="C13" s="72">
        <v>5</v>
      </c>
      <c r="D13" s="544" t="s">
        <v>168</v>
      </c>
      <c r="E13" s="580" t="s">
        <v>92</v>
      </c>
      <c r="F13" s="674"/>
      <c r="G13" s="669"/>
      <c r="H13" s="674"/>
      <c r="I13" s="669"/>
      <c r="J13" s="674"/>
      <c r="K13" s="669"/>
      <c r="L13" s="674"/>
      <c r="M13" s="669"/>
      <c r="N13" s="674"/>
      <c r="O13" s="669"/>
      <c r="P13" s="674"/>
      <c r="Q13" s="669"/>
      <c r="R13" s="674"/>
      <c r="S13" s="669"/>
      <c r="T13" s="674"/>
      <c r="U13" s="697"/>
      <c r="V13" s="674"/>
      <c r="W13" s="697"/>
      <c r="X13" s="674"/>
      <c r="Y13" s="697"/>
      <c r="Z13" s="674"/>
      <c r="AA13" s="697"/>
      <c r="AB13" s="674"/>
      <c r="AC13" s="697"/>
      <c r="AD13" s="674"/>
      <c r="AE13" s="697"/>
      <c r="AF13" s="674"/>
      <c r="AG13" s="697"/>
      <c r="AH13" s="674"/>
      <c r="AI13" s="697"/>
      <c r="AJ13" s="674"/>
      <c r="AK13" s="697"/>
      <c r="AL13" s="674"/>
      <c r="AM13" s="697"/>
      <c r="AN13" s="674"/>
      <c r="AO13" s="697"/>
      <c r="AP13" s="674"/>
      <c r="AQ13" s="664"/>
      <c r="AR13" s="264"/>
      <c r="AS13" s="99"/>
      <c r="AT13" s="466" t="s">
        <v>223</v>
      </c>
      <c r="AU13" s="469" t="s">
        <v>233</v>
      </c>
      <c r="AV13" s="306"/>
      <c r="AW13" s="371" t="str">
        <f>IF(OR(ISBLANK(F9),ISBLANK(F10),ISBLANK(F11),ISBLANK(F12),ISBLANK(F13),ISBLANK(F19)),"N/A",IF(AW12=AW10,"ok","&lt;&gt;"))</f>
        <v>N/A</v>
      </c>
      <c r="AX13" s="371"/>
      <c r="AY13" s="371" t="str">
        <f>IF(OR(ISBLANK(H9),ISBLANK(H10),ISBLANK(H11),ISBLANK(H12),ISBLANK(H13),ISBLANK(H19)),"N/A",IF(AY12=AY10,"ok","&lt;&gt;"))</f>
        <v>N/A</v>
      </c>
      <c r="AZ13" s="371"/>
      <c r="BA13" s="371" t="str">
        <f>IF(OR(ISBLANK(J9),ISBLANK(J10),ISBLANK(J11),ISBLANK(J12),ISBLANK(J13),ISBLANK(J19)),"N/A",IF(BA12=BA10,"ok","&lt;&gt;"))</f>
        <v>N/A</v>
      </c>
      <c r="BB13" s="371"/>
      <c r="BC13" s="371" t="str">
        <f>IF(OR(ISBLANK(L9),ISBLANK(L10),ISBLANK(L11),ISBLANK(L12),ISBLANK(L13),ISBLANK(L19)),"N/A",IF(BC12=BC10,"ok","&lt;&gt;"))</f>
        <v>N/A</v>
      </c>
      <c r="BD13" s="371"/>
      <c r="BE13" s="371" t="str">
        <f>IF(OR(ISBLANK(N9),ISBLANK(N10),ISBLANK(N11),ISBLANK(N12),ISBLANK(N13),ISBLANK(N19)),"N/A",IF(BE12=BE10,"ok","&lt;&gt;"))</f>
        <v>N/A</v>
      </c>
      <c r="BF13" s="371"/>
      <c r="BG13" s="371" t="str">
        <f>IF(OR(ISBLANK(P9),ISBLANK(P10),ISBLANK(P11),ISBLANK(P12),ISBLANK(P13),ISBLANK(P19)),"N/A",IF(BG12=BG10,"ok","&lt;&gt;"))</f>
        <v>N/A</v>
      </c>
      <c r="BH13" s="371"/>
      <c r="BI13" s="371" t="str">
        <f>IF(OR(ISBLANK(R9),ISBLANK(R10),ISBLANK(R11),ISBLANK(R12),ISBLANK(R13),ISBLANK(R19)),"N/A",IF(BI12=BI10,"ok","&lt;&gt;"))</f>
        <v>N/A</v>
      </c>
      <c r="BJ13" s="371"/>
      <c r="BK13" s="371" t="str">
        <f>IF(OR(ISBLANK(T9),ISBLANK(T10),ISBLANK(T11),ISBLANK(T12),ISBLANK(T13),ISBLANK(T19)),"N/A",IF(BK12=BK10,"ok","&lt;&gt;"))</f>
        <v>N/A</v>
      </c>
      <c r="BL13" s="371"/>
      <c r="BM13" s="371" t="str">
        <f>IF(OR(ISBLANK(V9),ISBLANK(V10),ISBLANK(V11),ISBLANK(V12),ISBLANK(V13),ISBLANK(V19)),"N/A",IF(BM12=BM10,"ok","&lt;&gt;"))</f>
        <v>N/A</v>
      </c>
      <c r="BN13" s="371"/>
      <c r="BO13" s="371" t="str">
        <f>IF(OR(ISBLANK(X9),ISBLANK(X10),ISBLANK(X11),ISBLANK(X12),ISBLANK(X13),ISBLANK(X19)),"N/A",IF(BO12=BO10,"ok","&lt;&gt;"))</f>
        <v>N/A</v>
      </c>
      <c r="BP13" s="371"/>
      <c r="BQ13" s="371" t="str">
        <f>IF(OR(ISBLANK(Z9),ISBLANK(Z10),ISBLANK(Z11),ISBLANK(Z12),ISBLANK(Z13),ISBLANK(Z19)),"N/A",IF(BQ12=BQ10,"ok","&lt;&gt;"))</f>
        <v>N/A</v>
      </c>
      <c r="BR13" s="371"/>
      <c r="BS13" s="371" t="str">
        <f>IF(OR(ISBLANK(AB9),ISBLANK(AB10),ISBLANK(AB11),ISBLANK(AB12),ISBLANK(AB13),ISBLANK(AB19)),"N/A",IF(BS12=BS10,"ok","&lt;&gt;"))</f>
        <v>N/A</v>
      </c>
      <c r="BT13" s="371"/>
      <c r="BU13" s="371" t="str">
        <f>IF(OR(ISBLANK(AD9),ISBLANK(AD10),ISBLANK(AD11),ISBLANK(AD12),ISBLANK(AD13),ISBLANK(AD19)),"N/A",IF(BU12=BU10,"ok","&lt;&gt;"))</f>
        <v>N/A</v>
      </c>
      <c r="BV13" s="371"/>
      <c r="BW13" s="371" t="str">
        <f>IF(OR(ISBLANK(AF9),ISBLANK(AF10),ISBLANK(AF11),ISBLANK(AF12),ISBLANK(AF13),ISBLANK(AF19)),"N/A",IF(BW12=BW10,"ok","&lt;&gt;"))</f>
        <v>N/A</v>
      </c>
      <c r="BX13" s="371"/>
      <c r="BY13" s="371" t="str">
        <f>IF(OR(ISBLANK(AH9),ISBLANK(AH10),ISBLANK(AH11),ISBLANK(AH12),ISBLANK(AH13),ISBLANK(AH19)),"N/A",IF(BY12=BY10,"ok","&lt;&gt;"))</f>
        <v>N/A</v>
      </c>
      <c r="BZ13" s="371"/>
      <c r="CA13" s="371" t="str">
        <f>IF(OR(ISBLANK(AJ9),ISBLANK(AJ10),ISBLANK(AJ11),ISBLANK(AJ12),ISBLANK(AJ13),ISBLANK(AJ19)),"N/A",IF(CA12=CA10,"ok","&lt;&gt;"))</f>
        <v>N/A</v>
      </c>
      <c r="CB13" s="371"/>
      <c r="CC13" s="371" t="str">
        <f>IF(OR(ISBLANK(AL9),ISBLANK(AL10),ISBLANK(AL11),ISBLANK(AL12),ISBLANK(AL13),ISBLANK(AL19)),"N/A",IF(CC12=CC10,"ok","&lt;&gt;"))</f>
        <v>N/A</v>
      </c>
      <c r="CD13" s="371"/>
      <c r="CE13" s="371" t="str">
        <f>IF(OR(ISBLANK(AN9),ISBLANK(AN10),ISBLANK(AN11),ISBLANK(AN12),ISBLANK(AN13),ISBLANK(AN19)),"N/A",IF(CE12=CE10,"ok","&lt;&gt;"))</f>
        <v>N/A</v>
      </c>
      <c r="CF13" s="371"/>
      <c r="CG13" s="371" t="str">
        <f>IF(OR(ISBLANK(AP9),ISBLANK(AP10),ISBLANK(AP11),ISBLANK(AP12),ISBLANK(AP13),ISBLANK(AP19)),"N/A",IF(CG12=CG10,"ok","&lt;&gt;"))</f>
        <v>N/A</v>
      </c>
      <c r="CH13" s="371"/>
    </row>
    <row r="14" spans="1:86" s="1" customFormat="1" ht="23.25" customHeight="1">
      <c r="A14" s="395"/>
      <c r="B14" s="405">
        <v>2573</v>
      </c>
      <c r="C14" s="76">
        <v>6</v>
      </c>
      <c r="D14" s="582" t="s">
        <v>169</v>
      </c>
      <c r="E14" s="580" t="s">
        <v>92</v>
      </c>
      <c r="F14" s="666"/>
      <c r="G14" s="664"/>
      <c r="H14" s="666"/>
      <c r="I14" s="664"/>
      <c r="J14" s="666"/>
      <c r="K14" s="664"/>
      <c r="L14" s="666"/>
      <c r="M14" s="664"/>
      <c r="N14" s="666"/>
      <c r="O14" s="664"/>
      <c r="P14" s="666"/>
      <c r="Q14" s="664"/>
      <c r="R14" s="666"/>
      <c r="S14" s="664"/>
      <c r="T14" s="666"/>
      <c r="U14" s="664"/>
      <c r="V14" s="666"/>
      <c r="W14" s="664"/>
      <c r="X14" s="666"/>
      <c r="Y14" s="664"/>
      <c r="Z14" s="666"/>
      <c r="AA14" s="664"/>
      <c r="AB14" s="666"/>
      <c r="AC14" s="664"/>
      <c r="AD14" s="676"/>
      <c r="AE14" s="663"/>
      <c r="AF14" s="676"/>
      <c r="AG14" s="663"/>
      <c r="AH14" s="666"/>
      <c r="AI14" s="664"/>
      <c r="AJ14" s="666"/>
      <c r="AK14" s="664"/>
      <c r="AL14" s="676"/>
      <c r="AM14" s="663"/>
      <c r="AN14" s="676"/>
      <c r="AO14" s="663"/>
      <c r="AP14" s="666"/>
      <c r="AQ14" s="664"/>
      <c r="AR14" s="264"/>
      <c r="AS14" s="99"/>
      <c r="AT14" s="306">
        <v>5</v>
      </c>
      <c r="AU14" s="326" t="s">
        <v>137</v>
      </c>
      <c r="AV14" s="239" t="s">
        <v>170</v>
      </c>
      <c r="AW14" s="407">
        <f>F13</f>
        <v>0</v>
      </c>
      <c r="AX14" s="407"/>
      <c r="AY14" s="407">
        <f>H13</f>
        <v>0</v>
      </c>
      <c r="AZ14" s="407"/>
      <c r="BA14" s="407">
        <f>J13</f>
        <v>0</v>
      </c>
      <c r="BB14" s="407"/>
      <c r="BC14" s="407">
        <f>L13</f>
        <v>0</v>
      </c>
      <c r="BD14" s="407"/>
      <c r="BE14" s="407">
        <f>N13</f>
        <v>0</v>
      </c>
      <c r="BF14" s="407"/>
      <c r="BG14" s="407">
        <f>P13</f>
        <v>0</v>
      </c>
      <c r="BH14" s="407"/>
      <c r="BI14" s="407">
        <f>R13</f>
        <v>0</v>
      </c>
      <c r="BJ14" s="407"/>
      <c r="BK14" s="407">
        <f>T13</f>
        <v>0</v>
      </c>
      <c r="BL14" s="407"/>
      <c r="BM14" s="407">
        <f>V13</f>
        <v>0</v>
      </c>
      <c r="BN14" s="407"/>
      <c r="BO14" s="407">
        <f>X13</f>
        <v>0</v>
      </c>
      <c r="BP14" s="407"/>
      <c r="BQ14" s="407">
        <f>Z13</f>
        <v>0</v>
      </c>
      <c r="BR14" s="407"/>
      <c r="BS14" s="407">
        <f>AB13</f>
        <v>0</v>
      </c>
      <c r="BT14" s="407"/>
      <c r="BU14" s="407">
        <f>AD13</f>
        <v>0</v>
      </c>
      <c r="BV14" s="407"/>
      <c r="BW14" s="407">
        <f>AF13</f>
        <v>0</v>
      </c>
      <c r="BX14" s="407"/>
      <c r="BY14" s="407">
        <f>AH13</f>
        <v>0</v>
      </c>
      <c r="BZ14" s="407"/>
      <c r="CA14" s="407">
        <f>AJ13</f>
        <v>0</v>
      </c>
      <c r="CB14" s="407"/>
      <c r="CC14" s="407">
        <f>AL13</f>
        <v>0</v>
      </c>
      <c r="CD14" s="407"/>
      <c r="CE14" s="407">
        <f>AN13</f>
        <v>0</v>
      </c>
      <c r="CF14" s="407"/>
      <c r="CG14" s="407">
        <f>AP13</f>
        <v>0</v>
      </c>
      <c r="CH14" s="407"/>
    </row>
    <row r="15" spans="2:86" ht="17.25" customHeight="1">
      <c r="B15" s="404">
        <v>2574</v>
      </c>
      <c r="C15" s="72">
        <v>7</v>
      </c>
      <c r="D15" s="583" t="s">
        <v>64</v>
      </c>
      <c r="E15" s="602" t="s">
        <v>92</v>
      </c>
      <c r="F15" s="666"/>
      <c r="G15" s="664"/>
      <c r="H15" s="666"/>
      <c r="I15" s="664"/>
      <c r="J15" s="666"/>
      <c r="K15" s="664"/>
      <c r="L15" s="666"/>
      <c r="M15" s="664"/>
      <c r="N15" s="666"/>
      <c r="O15" s="664"/>
      <c r="P15" s="666"/>
      <c r="Q15" s="664"/>
      <c r="R15" s="666"/>
      <c r="S15" s="664"/>
      <c r="T15" s="666"/>
      <c r="U15" s="664"/>
      <c r="V15" s="666"/>
      <c r="W15" s="664"/>
      <c r="X15" s="666"/>
      <c r="Y15" s="664"/>
      <c r="Z15" s="666"/>
      <c r="AA15" s="664"/>
      <c r="AB15" s="666"/>
      <c r="AC15" s="664"/>
      <c r="AD15" s="676"/>
      <c r="AE15" s="663"/>
      <c r="AF15" s="676"/>
      <c r="AG15" s="663"/>
      <c r="AH15" s="666"/>
      <c r="AI15" s="664"/>
      <c r="AJ15" s="666"/>
      <c r="AK15" s="664"/>
      <c r="AL15" s="676"/>
      <c r="AM15" s="663"/>
      <c r="AN15" s="676"/>
      <c r="AO15" s="663"/>
      <c r="AP15" s="666"/>
      <c r="AQ15" s="664"/>
      <c r="AR15" s="264"/>
      <c r="AS15" s="99"/>
      <c r="AT15" s="470">
        <v>12</v>
      </c>
      <c r="AU15" s="469" t="s">
        <v>11</v>
      </c>
      <c r="AV15" s="239" t="s">
        <v>170</v>
      </c>
      <c r="AW15" s="371">
        <f>F14+F15+F17+F18</f>
        <v>0</v>
      </c>
      <c r="AX15" s="371"/>
      <c r="AY15" s="371">
        <f aca="true" t="shared" si="2" ref="AY15:CG15">H14+H15+H17+H18</f>
        <v>0</v>
      </c>
      <c r="AZ15" s="371"/>
      <c r="BA15" s="371">
        <f t="shared" si="2"/>
        <v>0</v>
      </c>
      <c r="BB15" s="371"/>
      <c r="BC15" s="371">
        <f t="shared" si="2"/>
        <v>0</v>
      </c>
      <c r="BD15" s="371"/>
      <c r="BE15" s="371">
        <f t="shared" si="2"/>
        <v>0</v>
      </c>
      <c r="BF15" s="371"/>
      <c r="BG15" s="371">
        <f t="shared" si="2"/>
        <v>0</v>
      </c>
      <c r="BH15" s="371"/>
      <c r="BI15" s="371">
        <f t="shared" si="2"/>
        <v>0</v>
      </c>
      <c r="BJ15" s="371"/>
      <c r="BK15" s="371">
        <f t="shared" si="2"/>
        <v>0</v>
      </c>
      <c r="BL15" s="371"/>
      <c r="BM15" s="371">
        <f t="shared" si="2"/>
        <v>0</v>
      </c>
      <c r="BN15" s="371"/>
      <c r="BO15" s="371">
        <f t="shared" si="2"/>
        <v>0</v>
      </c>
      <c r="BP15" s="371"/>
      <c r="BQ15" s="371">
        <f t="shared" si="2"/>
        <v>0</v>
      </c>
      <c r="BR15" s="371"/>
      <c r="BS15" s="371">
        <f t="shared" si="2"/>
        <v>0</v>
      </c>
      <c r="BT15" s="371"/>
      <c r="BU15" s="371">
        <f t="shared" si="2"/>
        <v>0</v>
      </c>
      <c r="BV15" s="371"/>
      <c r="BW15" s="371">
        <f t="shared" si="2"/>
        <v>0</v>
      </c>
      <c r="BX15" s="371"/>
      <c r="BY15" s="371">
        <f t="shared" si="2"/>
        <v>0</v>
      </c>
      <c r="BZ15" s="371"/>
      <c r="CA15" s="371">
        <f t="shared" si="2"/>
        <v>0</v>
      </c>
      <c r="CB15" s="371"/>
      <c r="CC15" s="371">
        <f t="shared" si="2"/>
        <v>0</v>
      </c>
      <c r="CD15" s="371"/>
      <c r="CE15" s="371">
        <f t="shared" si="2"/>
        <v>0</v>
      </c>
      <c r="CF15" s="371"/>
      <c r="CG15" s="371">
        <f t="shared" si="2"/>
        <v>0</v>
      </c>
      <c r="CH15" s="325"/>
    </row>
    <row r="16" spans="2:86" ht="22.5" customHeight="1">
      <c r="B16" s="404">
        <v>2572</v>
      </c>
      <c r="C16" s="72">
        <v>8</v>
      </c>
      <c r="D16" s="583" t="s">
        <v>313</v>
      </c>
      <c r="E16" s="125" t="s">
        <v>92</v>
      </c>
      <c r="F16" s="666"/>
      <c r="G16" s="664"/>
      <c r="H16" s="666"/>
      <c r="I16" s="664"/>
      <c r="J16" s="666"/>
      <c r="K16" s="664"/>
      <c r="L16" s="666"/>
      <c r="M16" s="664"/>
      <c r="N16" s="666"/>
      <c r="O16" s="664"/>
      <c r="P16" s="666"/>
      <c r="Q16" s="664"/>
      <c r="R16" s="666"/>
      <c r="S16" s="664"/>
      <c r="T16" s="666"/>
      <c r="U16" s="664"/>
      <c r="V16" s="666"/>
      <c r="W16" s="664"/>
      <c r="X16" s="666"/>
      <c r="Y16" s="664"/>
      <c r="Z16" s="666"/>
      <c r="AA16" s="664"/>
      <c r="AB16" s="666"/>
      <c r="AC16" s="664"/>
      <c r="AD16" s="676"/>
      <c r="AE16" s="663"/>
      <c r="AF16" s="676"/>
      <c r="AG16" s="663"/>
      <c r="AH16" s="666"/>
      <c r="AI16" s="664"/>
      <c r="AJ16" s="666"/>
      <c r="AK16" s="664"/>
      <c r="AL16" s="676"/>
      <c r="AM16" s="663"/>
      <c r="AN16" s="676"/>
      <c r="AO16" s="663"/>
      <c r="AP16" s="666"/>
      <c r="AQ16" s="664"/>
      <c r="AR16" s="264"/>
      <c r="AS16" s="99"/>
      <c r="AT16" s="466" t="s">
        <v>223</v>
      </c>
      <c r="AU16" s="469" t="s">
        <v>235</v>
      </c>
      <c r="AV16" s="306"/>
      <c r="AW16" s="371" t="str">
        <f>IF(OR(ISBLANK(F13),ISBLANK(F14),ISBLANK(F15),ISBLANK(F17),ISBLANK(F18)),"N/A",IF(AW15&lt;=AW14,"ok","&lt;&gt;"))</f>
        <v>N/A</v>
      </c>
      <c r="AX16" s="371"/>
      <c r="AY16" s="371" t="str">
        <f aca="true" t="shared" si="3" ref="AY16:CG16">IF(OR(ISBLANK(H13),ISBLANK(H14),ISBLANK(H15),ISBLANK(H17),ISBLANK(H18)),"N/A",IF(AY15&lt;=AY14,"ok","&lt;&gt;"))</f>
        <v>N/A</v>
      </c>
      <c r="AZ16" s="371"/>
      <c r="BA16" s="371" t="str">
        <f t="shared" si="3"/>
        <v>N/A</v>
      </c>
      <c r="BB16" s="371"/>
      <c r="BC16" s="371" t="str">
        <f t="shared" si="3"/>
        <v>N/A</v>
      </c>
      <c r="BD16" s="371"/>
      <c r="BE16" s="371" t="str">
        <f t="shared" si="3"/>
        <v>N/A</v>
      </c>
      <c r="BF16" s="371"/>
      <c r="BG16" s="371" t="str">
        <f t="shared" si="3"/>
        <v>N/A</v>
      </c>
      <c r="BH16" s="371"/>
      <c r="BI16" s="371" t="str">
        <f t="shared" si="3"/>
        <v>N/A</v>
      </c>
      <c r="BJ16" s="371"/>
      <c r="BK16" s="371" t="str">
        <f t="shared" si="3"/>
        <v>N/A</v>
      </c>
      <c r="BL16" s="371"/>
      <c r="BM16" s="371" t="str">
        <f t="shared" si="3"/>
        <v>N/A</v>
      </c>
      <c r="BN16" s="371"/>
      <c r="BO16" s="371" t="str">
        <f t="shared" si="3"/>
        <v>N/A</v>
      </c>
      <c r="BP16" s="371"/>
      <c r="BQ16" s="371" t="str">
        <f t="shared" si="3"/>
        <v>N/A</v>
      </c>
      <c r="BR16" s="371"/>
      <c r="BS16" s="371" t="str">
        <f t="shared" si="3"/>
        <v>N/A</v>
      </c>
      <c r="BT16" s="371"/>
      <c r="BU16" s="371" t="str">
        <f t="shared" si="3"/>
        <v>N/A</v>
      </c>
      <c r="BV16" s="371"/>
      <c r="BW16" s="371" t="str">
        <f t="shared" si="3"/>
        <v>N/A</v>
      </c>
      <c r="BX16" s="371"/>
      <c r="BY16" s="371" t="str">
        <f t="shared" si="3"/>
        <v>N/A</v>
      </c>
      <c r="BZ16" s="371"/>
      <c r="CA16" s="371" t="str">
        <f t="shared" si="3"/>
        <v>N/A</v>
      </c>
      <c r="CB16" s="371"/>
      <c r="CC16" s="371" t="str">
        <f t="shared" si="3"/>
        <v>N/A</v>
      </c>
      <c r="CD16" s="371"/>
      <c r="CE16" s="371" t="str">
        <f t="shared" si="3"/>
        <v>N/A</v>
      </c>
      <c r="CF16" s="371"/>
      <c r="CG16" s="371" t="str">
        <f t="shared" si="3"/>
        <v>N/A</v>
      </c>
      <c r="CH16" s="371"/>
    </row>
    <row r="17" spans="2:86" ht="17.25" customHeight="1">
      <c r="B17" s="404">
        <v>1841</v>
      </c>
      <c r="C17" s="72">
        <v>9</v>
      </c>
      <c r="D17" s="583" t="s">
        <v>318</v>
      </c>
      <c r="E17" s="580" t="s">
        <v>92</v>
      </c>
      <c r="F17" s="666"/>
      <c r="G17" s="664"/>
      <c r="H17" s="666"/>
      <c r="I17" s="664"/>
      <c r="J17" s="666"/>
      <c r="K17" s="664"/>
      <c r="L17" s="666"/>
      <c r="M17" s="664"/>
      <c r="N17" s="666"/>
      <c r="O17" s="664"/>
      <c r="P17" s="666"/>
      <c r="Q17" s="664"/>
      <c r="R17" s="666"/>
      <c r="S17" s="664"/>
      <c r="T17" s="666"/>
      <c r="U17" s="664"/>
      <c r="V17" s="666"/>
      <c r="W17" s="664"/>
      <c r="X17" s="666"/>
      <c r="Y17" s="664"/>
      <c r="Z17" s="666"/>
      <c r="AA17" s="664"/>
      <c r="AB17" s="666"/>
      <c r="AC17" s="664"/>
      <c r="AD17" s="676"/>
      <c r="AE17" s="663"/>
      <c r="AF17" s="676"/>
      <c r="AG17" s="663"/>
      <c r="AH17" s="666"/>
      <c r="AI17" s="664"/>
      <c r="AJ17" s="666"/>
      <c r="AK17" s="664"/>
      <c r="AL17" s="676"/>
      <c r="AM17" s="663"/>
      <c r="AN17" s="676"/>
      <c r="AO17" s="663"/>
      <c r="AP17" s="666"/>
      <c r="AQ17" s="664"/>
      <c r="AR17" s="264"/>
      <c r="AS17" s="99"/>
      <c r="AT17" s="472" t="s">
        <v>131</v>
      </c>
      <c r="AU17" s="323" t="s">
        <v>208</v>
      </c>
      <c r="AV17" s="306" t="s">
        <v>231</v>
      </c>
      <c r="AW17" s="343">
        <f>'R1'!F16</f>
        <v>0</v>
      </c>
      <c r="AX17" s="343"/>
      <c r="AY17" s="343">
        <f>'R1'!H16</f>
        <v>0</v>
      </c>
      <c r="AZ17" s="343">
        <f>'R1'!I16</f>
        <v>0</v>
      </c>
      <c r="BA17" s="343">
        <f>'R1'!J16</f>
        <v>0</v>
      </c>
      <c r="BB17" s="343"/>
      <c r="BC17" s="343">
        <f>'R1'!L16</f>
        <v>0</v>
      </c>
      <c r="BD17" s="343"/>
      <c r="BE17" s="343">
        <f>'R1'!N16</f>
        <v>0</v>
      </c>
      <c r="BF17" s="343"/>
      <c r="BG17" s="343">
        <f>'R1'!P16</f>
        <v>0</v>
      </c>
      <c r="BH17" s="343"/>
      <c r="BI17" s="343">
        <f>'R1'!R16</f>
        <v>0</v>
      </c>
      <c r="BJ17" s="343"/>
      <c r="BK17" s="343">
        <f>'R1'!T16</f>
        <v>0</v>
      </c>
      <c r="BL17" s="343"/>
      <c r="BM17" s="343">
        <f>'R1'!V16</f>
        <v>0</v>
      </c>
      <c r="BN17" s="343"/>
      <c r="BO17" s="343">
        <f>'R1'!X16</f>
        <v>0</v>
      </c>
      <c r="BP17" s="343"/>
      <c r="BQ17" s="343">
        <f>'R1'!Z16</f>
        <v>0</v>
      </c>
      <c r="BR17" s="343"/>
      <c r="BS17" s="343">
        <f>'R1'!AB16</f>
        <v>0</v>
      </c>
      <c r="BT17" s="343"/>
      <c r="BU17" s="343">
        <f>'R1'!AD16</f>
        <v>0</v>
      </c>
      <c r="BV17" s="343"/>
      <c r="BW17" s="343">
        <f>'R1'!AF16</f>
        <v>0</v>
      </c>
      <c r="BX17" s="343"/>
      <c r="BY17" s="343">
        <f>'R1'!AH16</f>
        <v>0</v>
      </c>
      <c r="BZ17" s="343"/>
      <c r="CA17" s="343">
        <f>'R1'!AJ16</f>
        <v>0</v>
      </c>
      <c r="CB17" s="343"/>
      <c r="CC17" s="343">
        <f>'R1'!AL16</f>
        <v>0</v>
      </c>
      <c r="CD17" s="343"/>
      <c r="CE17" s="343">
        <f>'R1'!AN16</f>
        <v>0</v>
      </c>
      <c r="CF17" s="343"/>
      <c r="CG17" s="343">
        <f>'R1'!AP16</f>
        <v>0</v>
      </c>
      <c r="CH17" s="327"/>
    </row>
    <row r="18" spans="2:86" ht="21" customHeight="1">
      <c r="B18" s="404">
        <v>2575</v>
      </c>
      <c r="C18" s="215">
        <v>10</v>
      </c>
      <c r="D18" s="583" t="s">
        <v>96</v>
      </c>
      <c r="E18" s="580" t="s">
        <v>92</v>
      </c>
      <c r="F18" s="675"/>
      <c r="G18" s="670"/>
      <c r="H18" s="675"/>
      <c r="I18" s="670"/>
      <c r="J18" s="675"/>
      <c r="K18" s="670"/>
      <c r="L18" s="675"/>
      <c r="M18" s="670"/>
      <c r="N18" s="675"/>
      <c r="O18" s="670"/>
      <c r="P18" s="675"/>
      <c r="Q18" s="670"/>
      <c r="R18" s="675"/>
      <c r="S18" s="670"/>
      <c r="T18" s="675"/>
      <c r="U18" s="670"/>
      <c r="V18" s="675"/>
      <c r="W18" s="670"/>
      <c r="X18" s="675"/>
      <c r="Y18" s="670"/>
      <c r="Z18" s="675"/>
      <c r="AA18" s="670"/>
      <c r="AB18" s="675"/>
      <c r="AC18" s="670"/>
      <c r="AD18" s="677"/>
      <c r="AE18" s="668"/>
      <c r="AF18" s="677"/>
      <c r="AG18" s="668"/>
      <c r="AH18" s="675"/>
      <c r="AI18" s="670"/>
      <c r="AJ18" s="675"/>
      <c r="AK18" s="670"/>
      <c r="AL18" s="677"/>
      <c r="AM18" s="668"/>
      <c r="AN18" s="677"/>
      <c r="AO18" s="668"/>
      <c r="AP18" s="675"/>
      <c r="AQ18" s="670"/>
      <c r="AR18" s="264"/>
      <c r="AS18" s="99"/>
      <c r="AT18" s="623">
        <v>2</v>
      </c>
      <c r="AU18" s="323" t="s">
        <v>136</v>
      </c>
      <c r="AV18" s="239" t="s">
        <v>170</v>
      </c>
      <c r="AW18" s="344">
        <f>F10</f>
        <v>0</v>
      </c>
      <c r="AX18" s="344"/>
      <c r="AY18" s="344">
        <f>H10</f>
        <v>0</v>
      </c>
      <c r="AZ18" s="344"/>
      <c r="BA18" s="344">
        <f>J10</f>
        <v>0</v>
      </c>
      <c r="BB18" s="344"/>
      <c r="BC18" s="344">
        <f>L10</f>
        <v>0</v>
      </c>
      <c r="BD18" s="344"/>
      <c r="BE18" s="344">
        <f>N10</f>
        <v>0</v>
      </c>
      <c r="BF18" s="344"/>
      <c r="BG18" s="344">
        <f>P10</f>
        <v>0</v>
      </c>
      <c r="BH18" s="344"/>
      <c r="BI18" s="344">
        <f>R10</f>
        <v>0</v>
      </c>
      <c r="BJ18" s="344"/>
      <c r="BK18" s="344">
        <f>T10</f>
        <v>0</v>
      </c>
      <c r="BL18" s="344"/>
      <c r="BM18" s="344">
        <f>V10</f>
        <v>0</v>
      </c>
      <c r="BN18" s="344"/>
      <c r="BO18" s="344">
        <f>X10</f>
        <v>0</v>
      </c>
      <c r="BP18" s="344"/>
      <c r="BQ18" s="344">
        <f>Z10</f>
        <v>0</v>
      </c>
      <c r="BR18" s="344"/>
      <c r="BS18" s="344">
        <f>AB10</f>
        <v>0</v>
      </c>
      <c r="BT18" s="344"/>
      <c r="BU18" s="344">
        <f>AD10</f>
        <v>0</v>
      </c>
      <c r="BV18" s="344"/>
      <c r="BW18" s="344">
        <f>AF10</f>
        <v>0</v>
      </c>
      <c r="BX18" s="344"/>
      <c r="BY18" s="344">
        <f>AH10</f>
        <v>0</v>
      </c>
      <c r="BZ18" s="344"/>
      <c r="CA18" s="344">
        <f>AJ10</f>
        <v>0</v>
      </c>
      <c r="CB18" s="325"/>
      <c r="CC18" s="344">
        <f>AL10</f>
        <v>0</v>
      </c>
      <c r="CD18" s="344"/>
      <c r="CE18" s="344">
        <f>AN10</f>
        <v>0</v>
      </c>
      <c r="CF18" s="344"/>
      <c r="CG18" s="344">
        <f>AP10</f>
        <v>0</v>
      </c>
      <c r="CH18" s="325"/>
    </row>
    <row r="19" spans="2:86" ht="25.5" customHeight="1">
      <c r="B19" s="404">
        <v>2701</v>
      </c>
      <c r="C19" s="78">
        <v>11</v>
      </c>
      <c r="D19" s="600" t="s">
        <v>342</v>
      </c>
      <c r="E19" s="78" t="s">
        <v>92</v>
      </c>
      <c r="F19" s="667"/>
      <c r="G19" s="671"/>
      <c r="H19" s="667"/>
      <c r="I19" s="665"/>
      <c r="J19" s="667"/>
      <c r="K19" s="665"/>
      <c r="L19" s="667"/>
      <c r="M19" s="665"/>
      <c r="N19" s="667"/>
      <c r="O19" s="665"/>
      <c r="P19" s="667"/>
      <c r="Q19" s="665"/>
      <c r="R19" s="667"/>
      <c r="S19" s="665"/>
      <c r="T19" s="667"/>
      <c r="U19" s="665"/>
      <c r="V19" s="667"/>
      <c r="W19" s="665"/>
      <c r="X19" s="667"/>
      <c r="Y19" s="665"/>
      <c r="Z19" s="667"/>
      <c r="AA19" s="665"/>
      <c r="AB19" s="667"/>
      <c r="AC19" s="665"/>
      <c r="AD19" s="667"/>
      <c r="AE19" s="665"/>
      <c r="AF19" s="667"/>
      <c r="AG19" s="665"/>
      <c r="AH19" s="667"/>
      <c r="AI19" s="665"/>
      <c r="AJ19" s="667"/>
      <c r="AK19" s="665"/>
      <c r="AL19" s="667"/>
      <c r="AM19" s="665"/>
      <c r="AN19" s="667"/>
      <c r="AO19" s="665"/>
      <c r="AP19" s="667"/>
      <c r="AQ19" s="665"/>
      <c r="AR19" s="264"/>
      <c r="AS19" s="99"/>
      <c r="AT19" s="467" t="s">
        <v>223</v>
      </c>
      <c r="AU19" s="471" t="s">
        <v>236</v>
      </c>
      <c r="AV19" s="341"/>
      <c r="AW19" s="428" t="str">
        <f>IF(OR(ISBLANK(F10),ISBLANK('R1'!F16)),"N/A",IF(AW17&gt;=AW18/1000,"ok","&lt;&gt;"))</f>
        <v>N/A</v>
      </c>
      <c r="AX19" s="428"/>
      <c r="AY19" s="428" t="str">
        <f>IF(OR(ISBLANK(H10),ISBLANK('R1'!H16)),"N/A",IF(AY17&gt;=AY18/1000,"ok","&lt;&gt;"))</f>
        <v>N/A</v>
      </c>
      <c r="AZ19" s="428"/>
      <c r="BA19" s="428" t="str">
        <f>IF(OR(ISBLANK(J10),ISBLANK('R1'!J16)),"N/A",IF(BA17&gt;=BA18/1000,"ok","&lt;&gt;"))</f>
        <v>N/A</v>
      </c>
      <c r="BB19" s="428"/>
      <c r="BC19" s="428" t="str">
        <f>IF(OR(ISBLANK(L10),ISBLANK('R1'!L16)),"N/A",IF(BC17&gt;=BC18/1000,"ok","&lt;&gt;"))</f>
        <v>N/A</v>
      </c>
      <c r="BD19" s="428"/>
      <c r="BE19" s="428" t="str">
        <f>IF(OR(ISBLANK(N10),ISBLANK('R1'!N16)),"N/A",IF(BE17&gt;=BE18/1000,"ok","&lt;&gt;"))</f>
        <v>N/A</v>
      </c>
      <c r="BF19" s="428"/>
      <c r="BG19" s="428" t="str">
        <f>IF(OR(ISBLANK(P10),ISBLANK('R1'!P16)),"N/A",IF(BG17&gt;=BG18/1000,"ok","&lt;&gt;"))</f>
        <v>N/A</v>
      </c>
      <c r="BH19" s="428"/>
      <c r="BI19" s="428" t="str">
        <f>IF(OR(ISBLANK(R10),ISBLANK('R1'!R16)),"N/A",IF(BI17&gt;=BI18/1000,"ok","&lt;&gt;"))</f>
        <v>N/A</v>
      </c>
      <c r="BJ19" s="428"/>
      <c r="BK19" s="428" t="str">
        <f>IF(OR(ISBLANK(T10),ISBLANK('R1'!T16)),"N/A",IF(BK17&gt;=BK18/1000,"ok","&lt;&gt;"))</f>
        <v>N/A</v>
      </c>
      <c r="BL19" s="428"/>
      <c r="BM19" s="428" t="str">
        <f>IF(OR(ISBLANK(V10),ISBLANK('R1'!V16)),"N/A",IF(BM17&gt;=BM18/1000,"ok","&lt;&gt;"))</f>
        <v>N/A</v>
      </c>
      <c r="BN19" s="428"/>
      <c r="BO19" s="428" t="str">
        <f>IF(OR(ISBLANK(X10),ISBLANK('R1'!X16)),"N/A",IF(BO17&gt;=BO18/1000,"ok","&lt;&gt;"))</f>
        <v>N/A</v>
      </c>
      <c r="BP19" s="428"/>
      <c r="BQ19" s="428" t="str">
        <f>IF(OR(ISBLANK(Z10),ISBLANK('R1'!Z16)),"N/A",IF(BQ17&gt;=BQ18/1000,"ok","&lt;&gt;"))</f>
        <v>N/A</v>
      </c>
      <c r="BR19" s="428"/>
      <c r="BS19" s="428" t="str">
        <f>IF(OR(ISBLANK(AB10),ISBLANK('R1'!AB16)),"N/A",IF(BS17&gt;=BS18/1000,"ok","&lt;&gt;"))</f>
        <v>N/A</v>
      </c>
      <c r="BT19" s="428"/>
      <c r="BU19" s="428" t="str">
        <f>IF(OR(ISBLANK(AD10),ISBLANK('R1'!AD16)),"N/A",IF(BU17&gt;=BU18/1000,"ok","&lt;&gt;"))</f>
        <v>N/A</v>
      </c>
      <c r="BV19" s="428"/>
      <c r="BW19" s="428" t="str">
        <f>IF(OR(ISBLANK(AF10),ISBLANK('R1'!AF16)),"N/A",IF(BW17&gt;=BW18/1000,"ok","&lt;&gt;"))</f>
        <v>N/A</v>
      </c>
      <c r="BX19" s="428"/>
      <c r="BY19" s="428" t="str">
        <f>IF(OR(ISBLANK(AH10),ISBLANK('R1'!AH16)),"N/A",IF(BY17&gt;=BY18/1000,"ok","&lt;&gt;"))</f>
        <v>N/A</v>
      </c>
      <c r="BZ19" s="428"/>
      <c r="CA19" s="428" t="str">
        <f>IF(OR(ISBLANK(AJ10),ISBLANK('R1'!AJ16)),"N/A",IF(CA17&gt;=CA18/1000,"ok","&lt;&gt;"))</f>
        <v>N/A</v>
      </c>
      <c r="CB19" s="428"/>
      <c r="CC19" s="428" t="str">
        <f>IF(OR(ISBLANK(AL10),ISBLANK('R1'!AL16)),"N/A",IF(CC17&gt;=CC18/1000,"ok","&lt;&gt;"))</f>
        <v>N/A</v>
      </c>
      <c r="CD19" s="428"/>
      <c r="CE19" s="428" t="str">
        <f>IF(OR(ISBLANK(AN10),ISBLANK('R1'!AN16)),"N/A",IF(CE17&gt;=CE18/1000,"ok","&lt;&gt;"))</f>
        <v>N/A</v>
      </c>
      <c r="CF19" s="428"/>
      <c r="CG19" s="428" t="str">
        <f>IF(OR(ISBLANK(AP10),ISBLANK('R1'!AP16)),"N/A",IF(CG17&gt;=CG18/1000,"ok","&lt;&gt;"))</f>
        <v>N/A</v>
      </c>
      <c r="CH19" s="342"/>
    </row>
    <row r="20" spans="3:86" ht="18" customHeight="1">
      <c r="C20" s="103" t="s">
        <v>87</v>
      </c>
      <c r="E20" s="101"/>
      <c r="F20" s="143"/>
      <c r="G20" s="153"/>
      <c r="H20" s="143"/>
      <c r="I20" s="153"/>
      <c r="J20" s="143"/>
      <c r="K20" s="153"/>
      <c r="L20" s="143"/>
      <c r="M20" s="153"/>
      <c r="N20" s="143"/>
      <c r="O20" s="153"/>
      <c r="P20" s="143"/>
      <c r="Q20" s="153"/>
      <c r="R20" s="143"/>
      <c r="S20" s="153"/>
      <c r="T20" s="143"/>
      <c r="U20" s="698"/>
      <c r="V20" s="143"/>
      <c r="W20" s="698"/>
      <c r="X20" s="143"/>
      <c r="Y20" s="698"/>
      <c r="Z20" s="143"/>
      <c r="AA20" s="698"/>
      <c r="AB20" s="143"/>
      <c r="AC20" s="698"/>
      <c r="AD20" s="153"/>
      <c r="AE20" s="698"/>
      <c r="AF20" s="153"/>
      <c r="AG20" s="698"/>
      <c r="AH20" s="143"/>
      <c r="AI20" s="698"/>
      <c r="AJ20" s="153"/>
      <c r="AK20" s="698"/>
      <c r="AL20" s="153"/>
      <c r="AM20" s="698"/>
      <c r="AN20" s="143"/>
      <c r="AO20" s="698"/>
      <c r="AP20" s="143"/>
      <c r="AQ20" s="698"/>
      <c r="AR20" s="153"/>
      <c r="AS20" s="100"/>
      <c r="AT20" s="398" t="s">
        <v>213</v>
      </c>
      <c r="AU20" s="509" t="s">
        <v>214</v>
      </c>
      <c r="AV20" s="411"/>
      <c r="AW20" s="412"/>
      <c r="AX20" s="413"/>
      <c r="AY20" s="412"/>
      <c r="AZ20" s="413"/>
      <c r="BA20" s="412"/>
      <c r="BB20" s="413"/>
      <c r="BC20" s="412"/>
      <c r="BD20" s="413"/>
      <c r="BE20" s="412"/>
      <c r="BF20" s="413"/>
      <c r="BG20" s="412"/>
      <c r="BH20" s="413"/>
      <c r="BI20" s="412"/>
      <c r="BJ20" s="413"/>
      <c r="BK20" s="412"/>
      <c r="BL20" s="413"/>
      <c r="BM20" s="412"/>
      <c r="BN20" s="413"/>
      <c r="BO20" s="412"/>
      <c r="BP20" s="413"/>
      <c r="BQ20" s="412"/>
      <c r="BR20" s="413"/>
      <c r="BS20" s="412"/>
      <c r="BT20" s="413"/>
      <c r="BU20" s="412"/>
      <c r="BV20" s="413"/>
      <c r="BW20" s="412"/>
      <c r="BX20" s="413"/>
      <c r="BY20" s="412"/>
      <c r="BZ20" s="413"/>
      <c r="CA20" s="412"/>
      <c r="CB20" s="413"/>
      <c r="CC20" s="412"/>
      <c r="CD20" s="413"/>
      <c r="CE20" s="412"/>
      <c r="CF20" s="413"/>
      <c r="CG20" s="412"/>
      <c r="CH20" s="413"/>
    </row>
    <row r="21" spans="3:86" ht="15.75" customHeight="1">
      <c r="C21" s="278" t="s">
        <v>200</v>
      </c>
      <c r="D21" s="811" t="s">
        <v>97</v>
      </c>
      <c r="E21" s="811"/>
      <c r="F21" s="811"/>
      <c r="G21" s="811"/>
      <c r="H21" s="811"/>
      <c r="I21" s="811"/>
      <c r="J21" s="811"/>
      <c r="K21" s="811"/>
      <c r="L21" s="811"/>
      <c r="M21" s="811"/>
      <c r="N21" s="811"/>
      <c r="O21" s="811"/>
      <c r="P21" s="811"/>
      <c r="Q21" s="811"/>
      <c r="R21" s="811"/>
      <c r="S21" s="811"/>
      <c r="T21" s="811"/>
      <c r="U21" s="811"/>
      <c r="V21" s="811"/>
      <c r="W21" s="811"/>
      <c r="X21" s="811"/>
      <c r="Y21" s="811"/>
      <c r="Z21" s="811"/>
      <c r="AA21" s="811"/>
      <c r="AB21" s="811"/>
      <c r="AC21" s="811"/>
      <c r="AD21" s="811"/>
      <c r="AE21" s="811"/>
      <c r="AF21" s="811"/>
      <c r="AG21" s="811"/>
      <c r="AH21" s="811"/>
      <c r="AI21" s="811"/>
      <c r="AJ21" s="811"/>
      <c r="AK21" s="811"/>
      <c r="AL21" s="811"/>
      <c r="AM21" s="811"/>
      <c r="AN21" s="811"/>
      <c r="AO21" s="811"/>
      <c r="AP21" s="811"/>
      <c r="AQ21" s="811"/>
      <c r="AR21" s="265"/>
      <c r="AS21" s="100"/>
      <c r="AT21" s="398" t="s">
        <v>215</v>
      </c>
      <c r="AU21" s="509" t="s">
        <v>216</v>
      </c>
      <c r="AV21" s="294"/>
      <c r="AW21" s="414"/>
      <c r="AX21" s="414"/>
      <c r="AY21" s="414"/>
      <c r="AZ21" s="414"/>
      <c r="BA21" s="414"/>
      <c r="BB21" s="414"/>
      <c r="BC21" s="414"/>
      <c r="BD21" s="414"/>
      <c r="BE21" s="414"/>
      <c r="BF21" s="414"/>
      <c r="BG21" s="414"/>
      <c r="BH21" s="414"/>
      <c r="BI21" s="414"/>
      <c r="BJ21" s="414"/>
      <c r="BK21" s="414"/>
      <c r="BL21" s="414"/>
      <c r="BM21" s="414"/>
      <c r="BN21" s="414"/>
      <c r="BO21" s="414"/>
      <c r="BP21" s="414"/>
      <c r="BQ21" s="414"/>
      <c r="BR21" s="414"/>
      <c r="BS21" s="414"/>
      <c r="BT21" s="414"/>
      <c r="BU21" s="414"/>
      <c r="BV21" s="414"/>
      <c r="BW21" s="414"/>
      <c r="BX21" s="414"/>
      <c r="BY21" s="414"/>
      <c r="BZ21" s="414"/>
      <c r="CA21" s="414"/>
      <c r="CB21" s="421"/>
      <c r="CC21" s="414"/>
      <c r="CD21" s="414"/>
      <c r="CE21" s="414"/>
      <c r="CF21" s="414"/>
      <c r="CG21" s="414"/>
      <c r="CH21" s="421"/>
    </row>
    <row r="22" spans="3:86" ht="25.5" customHeight="1">
      <c r="C22" s="278" t="s">
        <v>200</v>
      </c>
      <c r="D22" s="789" t="s">
        <v>88</v>
      </c>
      <c r="E22" s="789"/>
      <c r="F22" s="790"/>
      <c r="G22" s="789"/>
      <c r="H22" s="789"/>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263"/>
      <c r="AS22" s="2"/>
      <c r="AT22" s="400" t="s">
        <v>217</v>
      </c>
      <c r="AU22" s="509" t="s">
        <v>218</v>
      </c>
      <c r="AV22" s="298"/>
      <c r="AW22" s="299"/>
      <c r="AX22" s="299"/>
      <c r="AY22" s="299"/>
      <c r="AZ22" s="299"/>
      <c r="BA22" s="299"/>
      <c r="BB22" s="299"/>
      <c r="BC22" s="299"/>
      <c r="BD22" s="299"/>
      <c r="BE22" s="299"/>
      <c r="BF22" s="299"/>
      <c r="BG22" s="299"/>
      <c r="BH22" s="299"/>
      <c r="BI22" s="299"/>
      <c r="BJ22" s="299"/>
      <c r="BK22" s="299"/>
      <c r="BL22" s="299"/>
      <c r="BM22" s="299"/>
      <c r="BN22" s="299"/>
      <c r="BO22" s="299"/>
      <c r="BP22" s="299"/>
      <c r="BQ22" s="299"/>
      <c r="BR22" s="299"/>
      <c r="BS22" s="299"/>
      <c r="BT22" s="299"/>
      <c r="BU22" s="299"/>
      <c r="BV22" s="299"/>
      <c r="BW22" s="299"/>
      <c r="BX22" s="299"/>
      <c r="BY22" s="299"/>
      <c r="BZ22" s="299"/>
      <c r="CA22" s="287"/>
      <c r="CB22" s="287"/>
      <c r="CC22" s="299"/>
      <c r="CD22" s="299"/>
      <c r="CE22" s="299"/>
      <c r="CF22" s="299"/>
      <c r="CG22" s="287"/>
      <c r="CH22" s="287"/>
    </row>
    <row r="23" spans="3:88" ht="25.5" customHeight="1">
      <c r="C23" s="278" t="s">
        <v>200</v>
      </c>
      <c r="D23" s="791" t="s">
        <v>307</v>
      </c>
      <c r="E23" s="791"/>
      <c r="F23" s="792"/>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420"/>
      <c r="CI23" s="2"/>
      <c r="CJ23" s="2"/>
    </row>
    <row r="24" spans="3:86" ht="27" customHeight="1">
      <c r="C24" s="278" t="s">
        <v>200</v>
      </c>
      <c r="D24" s="789" t="s">
        <v>308</v>
      </c>
      <c r="E24" s="789"/>
      <c r="F24" s="790"/>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263"/>
      <c r="AS24" s="2"/>
      <c r="AT24" s="287"/>
      <c r="AU24" s="512"/>
      <c r="AV24" s="294"/>
      <c r="AW24" s="409"/>
      <c r="AX24" s="416"/>
      <c r="AY24" s="409"/>
      <c r="AZ24" s="416"/>
      <c r="BA24" s="414"/>
      <c r="BB24" s="416"/>
      <c r="BC24" s="409"/>
      <c r="BD24" s="416"/>
      <c r="BE24" s="409"/>
      <c r="BF24" s="416"/>
      <c r="BG24" s="409"/>
      <c r="BH24" s="416"/>
      <c r="BI24" s="409"/>
      <c r="BJ24" s="416"/>
      <c r="BK24" s="409"/>
      <c r="BL24" s="416"/>
      <c r="BM24" s="409"/>
      <c r="BN24" s="416"/>
      <c r="BO24" s="409"/>
      <c r="BP24" s="417"/>
      <c r="BQ24" s="409"/>
      <c r="BR24" s="416"/>
      <c r="BS24" s="409"/>
      <c r="BT24" s="416"/>
      <c r="BU24" s="416"/>
      <c r="BV24" s="416"/>
      <c r="BW24" s="416"/>
      <c r="BX24" s="416"/>
      <c r="BY24" s="409"/>
      <c r="BZ24" s="416"/>
      <c r="CA24" s="409"/>
      <c r="CB24" s="416"/>
      <c r="CC24" s="416"/>
      <c r="CD24" s="416"/>
      <c r="CE24" s="409"/>
      <c r="CF24" s="416"/>
      <c r="CG24" s="409"/>
      <c r="CH24" s="416"/>
    </row>
    <row r="25" spans="1:86" s="1" customFormat="1" ht="13.5" customHeight="1">
      <c r="A25" s="395"/>
      <c r="B25" s="395"/>
      <c r="C25" s="278"/>
      <c r="D25" s="546" t="s">
        <v>98</v>
      </c>
      <c r="E25" s="263"/>
      <c r="F25" s="263"/>
      <c r="G25" s="263"/>
      <c r="H25" s="263"/>
      <c r="I25" s="263"/>
      <c r="J25" s="263"/>
      <c r="K25" s="263"/>
      <c r="L25" s="263"/>
      <c r="M25" s="263"/>
      <c r="N25" s="263"/>
      <c r="O25" s="263"/>
      <c r="P25" s="263"/>
      <c r="Q25" s="263"/>
      <c r="R25" s="263"/>
      <c r="S25" s="263"/>
      <c r="T25" s="263"/>
      <c r="U25" s="786"/>
      <c r="V25" s="786"/>
      <c r="W25" s="786"/>
      <c r="X25" s="786"/>
      <c r="Y25" s="786"/>
      <c r="Z25" s="786"/>
      <c r="AA25" s="786"/>
      <c r="AB25" s="812"/>
      <c r="AC25" s="263"/>
      <c r="AD25" s="263"/>
      <c r="AE25" s="263"/>
      <c r="AF25" s="263"/>
      <c r="AG25" s="263"/>
      <c r="AH25" s="263"/>
      <c r="AI25" s="263"/>
      <c r="AJ25" s="263"/>
      <c r="AK25" s="263"/>
      <c r="AL25" s="263"/>
      <c r="AM25" s="263"/>
      <c r="AN25" s="263"/>
      <c r="AO25" s="263"/>
      <c r="AP25" s="263"/>
      <c r="AQ25" s="263"/>
      <c r="AR25" s="263"/>
      <c r="AS25" s="100"/>
      <c r="AT25" s="473"/>
      <c r="AU25" s="474"/>
      <c r="AV25" s="294"/>
      <c r="AW25" s="414"/>
      <c r="AX25" s="414"/>
      <c r="AY25" s="414"/>
      <c r="AZ25" s="414"/>
      <c r="BA25" s="414"/>
      <c r="BB25" s="414"/>
      <c r="BC25" s="414"/>
      <c r="BD25" s="414"/>
      <c r="BE25" s="414"/>
      <c r="BF25" s="414"/>
      <c r="BG25" s="414"/>
      <c r="BH25" s="414"/>
      <c r="BI25" s="414"/>
      <c r="BJ25" s="414"/>
      <c r="BK25" s="414"/>
      <c r="BL25" s="414"/>
      <c r="BM25" s="414"/>
      <c r="BN25" s="414"/>
      <c r="BO25" s="414"/>
      <c r="BP25" s="414"/>
      <c r="BQ25" s="414"/>
      <c r="BR25" s="414"/>
      <c r="BS25" s="414"/>
      <c r="BT25" s="414"/>
      <c r="BU25" s="414"/>
      <c r="BV25" s="414"/>
      <c r="BW25" s="414"/>
      <c r="BX25" s="414"/>
      <c r="BY25" s="414"/>
      <c r="BZ25" s="414"/>
      <c r="CA25" s="414"/>
      <c r="CB25" s="416"/>
      <c r="CC25" s="414"/>
      <c r="CD25" s="414"/>
      <c r="CE25" s="414"/>
      <c r="CF25" s="414"/>
      <c r="CG25" s="414"/>
      <c r="CH25" s="416"/>
    </row>
    <row r="26" spans="1:86" s="1" customFormat="1" ht="24" customHeight="1">
      <c r="A26" s="395"/>
      <c r="B26" s="395"/>
      <c r="C26" s="278"/>
      <c r="D26" s="546"/>
      <c r="E26" s="263"/>
      <c r="F26" s="263"/>
      <c r="G26" s="263"/>
      <c r="H26" s="263"/>
      <c r="I26" s="263"/>
      <c r="J26" s="263"/>
      <c r="K26" s="263"/>
      <c r="L26" s="263"/>
      <c r="M26" s="263"/>
      <c r="N26" s="263"/>
      <c r="O26" s="263"/>
      <c r="P26" s="263"/>
      <c r="Q26" s="263"/>
      <c r="R26" s="263"/>
      <c r="S26" s="263"/>
      <c r="T26" s="263"/>
      <c r="U26" s="813" t="str">
        <f>D9&amp;" (R2,1)"</f>
        <v>Stocks de desechos peligrosos al principio del año (R2,1)</v>
      </c>
      <c r="V26" s="814"/>
      <c r="W26" s="814"/>
      <c r="X26" s="814"/>
      <c r="Y26" s="814"/>
      <c r="Z26" s="814"/>
      <c r="AA26" s="814"/>
      <c r="AB26" s="815"/>
      <c r="AC26" s="263"/>
      <c r="AD26" s="263"/>
      <c r="AE26" s="263"/>
      <c r="AF26" s="263"/>
      <c r="AG26" s="263"/>
      <c r="AH26" s="263"/>
      <c r="AI26" s="263"/>
      <c r="AJ26" s="263"/>
      <c r="AK26" s="263"/>
      <c r="AL26" s="263"/>
      <c r="AM26" s="263"/>
      <c r="AN26" s="263"/>
      <c r="AO26" s="263"/>
      <c r="AP26" s="263"/>
      <c r="AQ26" s="263"/>
      <c r="AR26" s="263"/>
      <c r="AS26" s="100"/>
      <c r="AT26" s="294"/>
      <c r="AU26" s="415"/>
      <c r="AV26" s="294"/>
      <c r="AW26" s="418"/>
      <c r="AX26" s="418"/>
      <c r="AY26" s="418"/>
      <c r="AZ26" s="418"/>
      <c r="BA26" s="418"/>
      <c r="BB26" s="418"/>
      <c r="BC26" s="418"/>
      <c r="BD26" s="418"/>
      <c r="BE26" s="418"/>
      <c r="BF26" s="418"/>
      <c r="BG26" s="418"/>
      <c r="BH26" s="418"/>
      <c r="BI26" s="418"/>
      <c r="BJ26" s="418"/>
      <c r="BK26" s="418"/>
      <c r="BL26" s="418"/>
      <c r="BM26" s="418"/>
      <c r="BN26" s="418"/>
      <c r="BO26" s="418"/>
      <c r="BP26" s="418"/>
      <c r="BQ26" s="418"/>
      <c r="BR26" s="418"/>
      <c r="BS26" s="418"/>
      <c r="BT26" s="418"/>
      <c r="BU26" s="418"/>
      <c r="BV26" s="418"/>
      <c r="BW26" s="418"/>
      <c r="BX26" s="418"/>
      <c r="BY26" s="418"/>
      <c r="BZ26" s="418"/>
      <c r="CA26" s="418"/>
      <c r="CB26" s="287"/>
      <c r="CC26" s="418"/>
      <c r="CD26" s="418"/>
      <c r="CE26" s="418"/>
      <c r="CF26" s="418"/>
      <c r="CG26" s="418"/>
      <c r="CH26" s="287"/>
    </row>
    <row r="27" spans="3:86" ht="5.25" customHeight="1">
      <c r="C27" s="1"/>
      <c r="D27" s="84"/>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I27" s="237"/>
      <c r="AO27" s="237"/>
      <c r="AP27" s="237"/>
      <c r="AQ27" s="237"/>
      <c r="AR27" s="237"/>
      <c r="AS27" s="100"/>
      <c r="AT27" s="294"/>
      <c r="AU27" s="415"/>
      <c r="AV27" s="294"/>
      <c r="AW27" s="418"/>
      <c r="AX27" s="418"/>
      <c r="AY27" s="418"/>
      <c r="AZ27" s="418"/>
      <c r="BA27" s="418"/>
      <c r="BB27" s="418"/>
      <c r="BC27" s="418"/>
      <c r="BD27" s="418"/>
      <c r="BE27" s="418"/>
      <c r="BF27" s="418"/>
      <c r="BG27" s="418"/>
      <c r="BH27" s="418"/>
      <c r="BI27" s="418"/>
      <c r="BJ27" s="418"/>
      <c r="BK27" s="418"/>
      <c r="BL27" s="418"/>
      <c r="BM27" s="418"/>
      <c r="BN27" s="418"/>
      <c r="BO27" s="418"/>
      <c r="BP27" s="418"/>
      <c r="BQ27" s="418"/>
      <c r="BR27" s="418"/>
      <c r="BS27" s="418"/>
      <c r="BT27" s="418"/>
      <c r="BU27" s="418"/>
      <c r="BV27" s="418"/>
      <c r="BW27" s="418"/>
      <c r="BX27" s="418"/>
      <c r="BY27" s="418"/>
      <c r="BZ27" s="418"/>
      <c r="CA27" s="418"/>
      <c r="CB27" s="287"/>
      <c r="CC27" s="418"/>
      <c r="CD27" s="418"/>
      <c r="CE27" s="418"/>
      <c r="CF27" s="418"/>
      <c r="CG27" s="418"/>
      <c r="CH27" s="287"/>
    </row>
    <row r="28" spans="3:86" ht="20.25" customHeight="1">
      <c r="C28" s="1"/>
      <c r="D28" s="266" t="str">
        <f>D10&amp;" (R2,2) [+]"</f>
        <v>Desechos peligrosos generados durante el año (R2,2) [+]</v>
      </c>
      <c r="F28" s="237"/>
      <c r="G28" s="237"/>
      <c r="H28" s="237"/>
      <c r="I28" s="237"/>
      <c r="J28" s="237"/>
      <c r="K28" s="237"/>
      <c r="L28" s="237"/>
      <c r="M28" s="237"/>
      <c r="N28" s="237"/>
      <c r="O28" s="237"/>
      <c r="P28" s="237"/>
      <c r="Q28" s="237"/>
      <c r="R28" s="237"/>
      <c r="S28" s="237"/>
      <c r="T28" s="237"/>
      <c r="U28" s="237"/>
      <c r="V28" s="237"/>
      <c r="W28" s="237"/>
      <c r="X28" s="237"/>
      <c r="Y28" s="237"/>
      <c r="Z28" s="237"/>
      <c r="AA28" s="237"/>
      <c r="AB28" s="284"/>
      <c r="AC28" s="284"/>
      <c r="AD28" s="808" t="str">
        <f>D13&amp;" (R2,5) [-]"</f>
        <v>Desechos peligrosos tratados o eliminados durante el año (=6+7+9+10) (R2,5) [-]</v>
      </c>
      <c r="AE28" s="809"/>
      <c r="AF28" s="809"/>
      <c r="AG28" s="809"/>
      <c r="AH28" s="809"/>
      <c r="AI28" s="809"/>
      <c r="AJ28" s="809"/>
      <c r="AK28" s="809"/>
      <c r="AL28" s="809"/>
      <c r="AM28" s="809"/>
      <c r="AN28" s="809"/>
      <c r="AO28" s="809"/>
      <c r="AP28" s="810"/>
      <c r="AQ28" s="237"/>
      <c r="AR28" s="237"/>
      <c r="AS28" s="100"/>
      <c r="AT28" s="294"/>
      <c r="AU28" s="415"/>
      <c r="AV28" s="294"/>
      <c r="AW28" s="296"/>
      <c r="AX28" s="295"/>
      <c r="AY28" s="296"/>
      <c r="AZ28" s="296"/>
      <c r="BA28" s="296"/>
      <c r="BB28" s="295"/>
      <c r="BC28" s="296"/>
      <c r="BD28" s="296"/>
      <c r="BE28" s="296"/>
      <c r="BF28" s="295"/>
      <c r="BG28" s="296"/>
      <c r="BH28" s="296"/>
      <c r="BI28" s="296"/>
      <c r="BJ28" s="295"/>
      <c r="BK28" s="296"/>
      <c r="BL28" s="297"/>
      <c r="BM28" s="296"/>
      <c r="BN28" s="295"/>
      <c r="BO28" s="296"/>
      <c r="BP28" s="296"/>
      <c r="BQ28" s="296"/>
      <c r="BR28" s="295"/>
      <c r="BS28" s="296"/>
      <c r="BT28" s="297"/>
      <c r="BU28" s="296"/>
      <c r="BV28" s="295"/>
      <c r="BW28" s="296"/>
      <c r="BX28" s="297"/>
      <c r="BY28" s="287"/>
      <c r="BZ28" s="287"/>
      <c r="CA28" s="287"/>
      <c r="CB28" s="287"/>
      <c r="CC28" s="296"/>
      <c r="CD28" s="297"/>
      <c r="CE28" s="287"/>
      <c r="CF28" s="287"/>
      <c r="CG28" s="287"/>
      <c r="CH28" s="287"/>
    </row>
    <row r="29" spans="3:86" ht="7.5" customHeight="1">
      <c r="C29" s="1"/>
      <c r="D29" s="84"/>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67"/>
      <c r="AC29" s="267"/>
      <c r="AD29" s="267"/>
      <c r="AE29" s="267"/>
      <c r="AF29" s="267"/>
      <c r="AG29" s="267"/>
      <c r="AH29" s="267"/>
      <c r="AI29" s="237"/>
      <c r="AJ29" s="267"/>
      <c r="AK29" s="267"/>
      <c r="AL29" s="267"/>
      <c r="AM29" s="267"/>
      <c r="AN29" s="267"/>
      <c r="AO29" s="237"/>
      <c r="AP29" s="237"/>
      <c r="AQ29" s="237"/>
      <c r="AR29" s="237"/>
      <c r="AS29" s="100"/>
      <c r="AT29" s="294"/>
      <c r="AU29" s="415"/>
      <c r="AV29" s="294"/>
      <c r="AW29" s="296"/>
      <c r="AX29" s="295"/>
      <c r="AY29" s="296"/>
      <c r="AZ29" s="296"/>
      <c r="BA29" s="296"/>
      <c r="BB29" s="295"/>
      <c r="BC29" s="296"/>
      <c r="BD29" s="296"/>
      <c r="BE29" s="296"/>
      <c r="BF29" s="295"/>
      <c r="BG29" s="296"/>
      <c r="BH29" s="296"/>
      <c r="BI29" s="296"/>
      <c r="BJ29" s="295"/>
      <c r="BK29" s="296"/>
      <c r="BL29" s="297"/>
      <c r="BM29" s="296"/>
      <c r="BN29" s="295"/>
      <c r="BO29" s="296"/>
      <c r="BP29" s="296"/>
      <c r="BQ29" s="296"/>
      <c r="BR29" s="295"/>
      <c r="BS29" s="296"/>
      <c r="BT29" s="297"/>
      <c r="BU29" s="296"/>
      <c r="BV29" s="295"/>
      <c r="BW29" s="296"/>
      <c r="BX29" s="297"/>
      <c r="BY29" s="287"/>
      <c r="BZ29" s="287"/>
      <c r="CA29" s="287"/>
      <c r="CB29" s="287"/>
      <c r="CC29" s="296"/>
      <c r="CD29" s="297"/>
      <c r="CE29" s="287"/>
      <c r="CF29" s="287"/>
      <c r="CG29" s="287"/>
      <c r="CH29" s="287"/>
    </row>
    <row r="30" spans="3:86" ht="21.75" customHeight="1">
      <c r="C30" s="1"/>
      <c r="D30" s="266" t="str">
        <f>D11&amp;" (R2,3) [+]"</f>
        <v>Desechos peligrosos importados durante el año (R2,3) [+]</v>
      </c>
      <c r="F30" s="237"/>
      <c r="G30" s="237"/>
      <c r="H30" s="237"/>
      <c r="I30" s="237"/>
      <c r="J30" s="237"/>
      <c r="K30" s="237"/>
      <c r="L30" s="237"/>
      <c r="M30" s="237"/>
      <c r="N30" s="237"/>
      <c r="O30" s="237"/>
      <c r="P30" s="237"/>
      <c r="Q30" s="237"/>
      <c r="R30" s="237"/>
      <c r="S30" s="237"/>
      <c r="T30" s="237"/>
      <c r="U30" s="237"/>
      <c r="V30" s="237"/>
      <c r="W30" s="237"/>
      <c r="X30" s="237"/>
      <c r="Y30" s="237"/>
      <c r="Z30" s="237"/>
      <c r="AA30" s="237"/>
      <c r="AC30" s="284"/>
      <c r="AD30" s="808" t="str">
        <f>D12&amp;" (R2,4) [-]"</f>
        <v>Desechos peligrosos exportados durante el año (R2,4) [-]</v>
      </c>
      <c r="AE30" s="809"/>
      <c r="AF30" s="809"/>
      <c r="AG30" s="809"/>
      <c r="AH30" s="809"/>
      <c r="AI30" s="809"/>
      <c r="AJ30" s="809"/>
      <c r="AK30" s="809"/>
      <c r="AL30" s="809"/>
      <c r="AM30" s="809"/>
      <c r="AN30" s="809"/>
      <c r="AO30" s="809"/>
      <c r="AP30" s="810"/>
      <c r="AQ30" s="237"/>
      <c r="AR30" s="237"/>
      <c r="AS30" s="100"/>
      <c r="AT30" s="294"/>
      <c r="AU30" s="408"/>
      <c r="AV30" s="294"/>
      <c r="AW30" s="418"/>
      <c r="AX30" s="418"/>
      <c r="AY30" s="418"/>
      <c r="AZ30" s="418"/>
      <c r="BA30" s="418"/>
      <c r="BB30" s="418"/>
      <c r="BC30" s="418"/>
      <c r="BD30" s="418"/>
      <c r="BE30" s="418"/>
      <c r="BF30" s="418"/>
      <c r="BG30" s="418"/>
      <c r="BH30" s="418"/>
      <c r="BI30" s="418"/>
      <c r="BJ30" s="418"/>
      <c r="BK30" s="418"/>
      <c r="BL30" s="418"/>
      <c r="BM30" s="418"/>
      <c r="BN30" s="418"/>
      <c r="BO30" s="418"/>
      <c r="BP30" s="418"/>
      <c r="BQ30" s="418"/>
      <c r="BR30" s="418"/>
      <c r="BS30" s="418"/>
      <c r="BT30" s="418"/>
      <c r="BU30" s="418"/>
      <c r="BV30" s="418"/>
      <c r="BW30" s="418"/>
      <c r="BX30" s="418"/>
      <c r="BY30" s="418"/>
      <c r="BZ30" s="418"/>
      <c r="CA30" s="418"/>
      <c r="CB30" s="287"/>
      <c r="CC30" s="418"/>
      <c r="CD30" s="418"/>
      <c r="CE30" s="418"/>
      <c r="CF30" s="418"/>
      <c r="CG30" s="418"/>
      <c r="CH30" s="287"/>
    </row>
    <row r="31" spans="3:86" ht="17.25" customHeight="1">
      <c r="C31" s="1"/>
      <c r="D31" s="84"/>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100"/>
      <c r="AT31" s="294"/>
      <c r="AU31" s="408"/>
      <c r="AV31" s="294"/>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418"/>
      <c r="BT31" s="418"/>
      <c r="BU31" s="418"/>
      <c r="BV31" s="418"/>
      <c r="BW31" s="418"/>
      <c r="BX31" s="418"/>
      <c r="BY31" s="418"/>
      <c r="BZ31" s="418"/>
      <c r="CA31" s="418"/>
      <c r="CB31" s="287"/>
      <c r="CC31" s="418"/>
      <c r="CD31" s="418"/>
      <c r="CE31" s="418"/>
      <c r="CF31" s="418"/>
      <c r="CG31" s="418"/>
      <c r="CH31" s="287"/>
    </row>
    <row r="32" spans="3:86" ht="23.25" customHeight="1">
      <c r="C32" s="1"/>
      <c r="D32" s="84"/>
      <c r="E32" s="237"/>
      <c r="F32" s="237"/>
      <c r="G32" s="237"/>
      <c r="H32" s="237"/>
      <c r="I32" s="237"/>
      <c r="J32" s="237"/>
      <c r="K32" s="237"/>
      <c r="L32" s="237"/>
      <c r="M32" s="237"/>
      <c r="N32" s="237"/>
      <c r="O32" s="237"/>
      <c r="P32" s="237"/>
      <c r="Q32" s="237"/>
      <c r="R32" s="599"/>
      <c r="S32" s="599"/>
      <c r="T32" s="599"/>
      <c r="U32" s="818" t="str">
        <f>D19&amp;" (R2,11)"</f>
        <v>Stocks de desechos peligrosos al final del año (=1+2+3-4-5) (R2,11)</v>
      </c>
      <c r="V32" s="819"/>
      <c r="W32" s="819"/>
      <c r="X32" s="819"/>
      <c r="Y32" s="819"/>
      <c r="Z32" s="819"/>
      <c r="AA32" s="819"/>
      <c r="AB32" s="820"/>
      <c r="AD32" s="816"/>
      <c r="AE32" s="817"/>
      <c r="AF32" s="817"/>
      <c r="AG32" s="817"/>
      <c r="AH32" s="817"/>
      <c r="AI32" s="817"/>
      <c r="AJ32" s="817"/>
      <c r="AK32" s="237"/>
      <c r="AL32" s="237"/>
      <c r="AM32" s="237"/>
      <c r="AN32" s="237"/>
      <c r="AO32" s="237"/>
      <c r="AP32" s="237"/>
      <c r="AQ32" s="237"/>
      <c r="AR32" s="237"/>
      <c r="AS32" s="100"/>
      <c r="AT32" s="294"/>
      <c r="AU32" s="419"/>
      <c r="AV32" s="294"/>
      <c r="AW32" s="296"/>
      <c r="AX32" s="295"/>
      <c r="AY32" s="296"/>
      <c r="AZ32" s="296"/>
      <c r="BA32" s="296"/>
      <c r="BB32" s="295"/>
      <c r="BC32" s="296"/>
      <c r="BD32" s="296"/>
      <c r="BE32" s="296"/>
      <c r="BF32" s="295"/>
      <c r="BG32" s="296"/>
      <c r="BH32" s="296"/>
      <c r="BI32" s="296"/>
      <c r="BJ32" s="295"/>
      <c r="BK32" s="296"/>
      <c r="BL32" s="297"/>
      <c r="BM32" s="296"/>
      <c r="BN32" s="295"/>
      <c r="BO32" s="296"/>
      <c r="BP32" s="296"/>
      <c r="BQ32" s="296"/>
      <c r="BR32" s="295"/>
      <c r="BS32" s="296"/>
      <c r="BT32" s="297"/>
      <c r="BU32" s="296"/>
      <c r="BV32" s="295"/>
      <c r="BW32" s="296"/>
      <c r="BX32" s="297"/>
      <c r="BY32" s="287"/>
      <c r="BZ32" s="287"/>
      <c r="CA32" s="287"/>
      <c r="CB32" s="287"/>
      <c r="CC32" s="296"/>
      <c r="CD32" s="297"/>
      <c r="CE32" s="287"/>
      <c r="CF32" s="287"/>
      <c r="CG32" s="287"/>
      <c r="CH32" s="287"/>
    </row>
    <row r="33" spans="45:86" ht="5.25" customHeight="1">
      <c r="AS33" s="2"/>
      <c r="AT33" s="294"/>
      <c r="AU33" s="299"/>
      <c r="AV33" s="294"/>
      <c r="AW33" s="338"/>
      <c r="AX33" s="299"/>
      <c r="AY33" s="338"/>
      <c r="AZ33" s="338"/>
      <c r="BA33" s="338"/>
      <c r="BB33" s="299"/>
      <c r="BC33" s="338"/>
      <c r="BD33" s="338"/>
      <c r="BE33" s="338"/>
      <c r="BF33" s="299"/>
      <c r="BG33" s="338"/>
      <c r="BH33" s="338"/>
      <c r="BI33" s="338"/>
      <c r="BJ33" s="299"/>
      <c r="BK33" s="338"/>
      <c r="BL33" s="297"/>
      <c r="BM33" s="338"/>
      <c r="BN33" s="299"/>
      <c r="BO33" s="338"/>
      <c r="BP33" s="338"/>
      <c r="BQ33" s="338"/>
      <c r="BR33" s="299"/>
      <c r="BS33" s="338"/>
      <c r="BT33" s="297"/>
      <c r="BU33" s="338"/>
      <c r="BV33" s="299"/>
      <c r="BW33" s="338"/>
      <c r="BX33" s="297"/>
      <c r="BY33" s="287"/>
      <c r="BZ33" s="287"/>
      <c r="CA33" s="287"/>
      <c r="CB33" s="287"/>
      <c r="CC33" s="338"/>
      <c r="CD33" s="297"/>
      <c r="CE33" s="287"/>
      <c r="CF33" s="287"/>
      <c r="CG33" s="287"/>
      <c r="CH33" s="287"/>
    </row>
    <row r="34" spans="2:86" ht="17.25" customHeight="1">
      <c r="B34" s="395">
        <v>3</v>
      </c>
      <c r="C34" s="88" t="s">
        <v>89</v>
      </c>
      <c r="D34" s="88"/>
      <c r="E34" s="88"/>
      <c r="F34" s="141"/>
      <c r="G34" s="146"/>
      <c r="H34" s="141"/>
      <c r="I34" s="146"/>
      <c r="J34" s="141"/>
      <c r="K34" s="146"/>
      <c r="L34" s="141"/>
      <c r="M34" s="146"/>
      <c r="N34" s="141"/>
      <c r="O34" s="146"/>
      <c r="P34" s="141"/>
      <c r="Q34" s="146"/>
      <c r="R34" s="141"/>
      <c r="S34" s="146"/>
      <c r="T34" s="141"/>
      <c r="U34" s="700"/>
      <c r="V34" s="141"/>
      <c r="W34" s="700"/>
      <c r="X34" s="141"/>
      <c r="Y34" s="700"/>
      <c r="Z34" s="141"/>
      <c r="AA34" s="700"/>
      <c r="AB34" s="141"/>
      <c r="AC34" s="700"/>
      <c r="AD34" s="146"/>
      <c r="AE34" s="700"/>
      <c r="AF34" s="146"/>
      <c r="AG34" s="700"/>
      <c r="AH34" s="140"/>
      <c r="AI34" s="703"/>
      <c r="AJ34" s="146"/>
      <c r="AK34" s="700"/>
      <c r="AL34" s="146"/>
      <c r="AM34" s="700"/>
      <c r="AN34" s="140"/>
      <c r="AO34" s="703"/>
      <c r="AP34" s="140"/>
      <c r="AQ34" s="703"/>
      <c r="AR34" s="152"/>
      <c r="AS34" s="100"/>
      <c r="AT34" s="294"/>
      <c r="AU34" s="299"/>
      <c r="AV34" s="294"/>
      <c r="AW34" s="339"/>
      <c r="AX34" s="340"/>
      <c r="AY34" s="339"/>
      <c r="AZ34" s="339"/>
      <c r="BA34" s="339"/>
      <c r="BB34" s="340"/>
      <c r="BC34" s="339"/>
      <c r="BD34" s="339"/>
      <c r="BE34" s="339"/>
      <c r="BF34" s="340"/>
      <c r="BG34" s="339"/>
      <c r="BH34" s="339"/>
      <c r="BI34" s="339"/>
      <c r="BJ34" s="340"/>
      <c r="BK34" s="339"/>
      <c r="BL34" s="297"/>
      <c r="BM34" s="339"/>
      <c r="BN34" s="340"/>
      <c r="BO34" s="339"/>
      <c r="BP34" s="339"/>
      <c r="BQ34" s="339"/>
      <c r="BR34" s="340"/>
      <c r="BS34" s="339"/>
      <c r="BT34" s="297"/>
      <c r="BU34" s="339"/>
      <c r="BV34" s="340"/>
      <c r="BW34" s="339"/>
      <c r="BX34" s="297"/>
      <c r="BY34" s="287"/>
      <c r="BZ34" s="287"/>
      <c r="CA34" s="287"/>
      <c r="CB34" s="287"/>
      <c r="CC34" s="339"/>
      <c r="CD34" s="297"/>
      <c r="CE34" s="287"/>
      <c r="CF34" s="287"/>
      <c r="CG34" s="287"/>
      <c r="CH34" s="287"/>
    </row>
    <row r="35" spans="3:86" ht="3.75" customHeight="1">
      <c r="C35" s="89"/>
      <c r="D35" s="90"/>
      <c r="E35" s="90"/>
      <c r="F35" s="139"/>
      <c r="G35" s="147"/>
      <c r="H35" s="139"/>
      <c r="I35" s="147"/>
      <c r="J35" s="139"/>
      <c r="K35" s="147"/>
      <c r="L35" s="139"/>
      <c r="M35" s="147"/>
      <c r="N35" s="139"/>
      <c r="O35" s="147"/>
      <c r="P35" s="139"/>
      <c r="Q35" s="147"/>
      <c r="R35" s="139"/>
      <c r="S35" s="147"/>
      <c r="T35" s="139"/>
      <c r="U35" s="701"/>
      <c r="V35" s="139"/>
      <c r="W35" s="701"/>
      <c r="X35" s="139"/>
      <c r="Y35" s="701"/>
      <c r="Z35" s="139"/>
      <c r="AA35" s="701"/>
      <c r="AB35" s="139"/>
      <c r="AC35" s="701"/>
      <c r="AD35" s="147"/>
      <c r="AE35" s="701"/>
      <c r="AF35" s="147"/>
      <c r="AG35" s="701"/>
      <c r="AH35" s="143"/>
      <c r="AI35" s="698"/>
      <c r="AJ35" s="147"/>
      <c r="AK35" s="701"/>
      <c r="AL35" s="147"/>
      <c r="AM35" s="701"/>
      <c r="AN35" s="143"/>
      <c r="AO35" s="698"/>
      <c r="AP35" s="143"/>
      <c r="AQ35" s="698"/>
      <c r="AR35" s="153"/>
      <c r="AS35" s="100"/>
      <c r="AT35" s="287"/>
      <c r="AU35" s="287"/>
      <c r="AV35" s="287"/>
      <c r="AW35" s="287"/>
      <c r="AX35" s="287"/>
      <c r="AY35" s="287"/>
      <c r="AZ35" s="287"/>
      <c r="BA35" s="330"/>
      <c r="BB35" s="318"/>
      <c r="BC35" s="330"/>
      <c r="BD35" s="318"/>
      <c r="BE35" s="330"/>
      <c r="BF35" s="318"/>
      <c r="BG35" s="330"/>
      <c r="BH35" s="318"/>
      <c r="BI35" s="330"/>
      <c r="BJ35" s="318"/>
      <c r="BK35" s="330"/>
      <c r="BL35" s="318"/>
      <c r="BM35" s="330"/>
      <c r="BN35" s="318"/>
      <c r="BO35" s="330"/>
      <c r="BP35" s="318"/>
      <c r="BQ35" s="330"/>
      <c r="BR35" s="318"/>
      <c r="BS35" s="330"/>
      <c r="BT35" s="318"/>
      <c r="BU35" s="330"/>
      <c r="BV35" s="318"/>
      <c r="BW35" s="330"/>
      <c r="BX35" s="318"/>
      <c r="BY35" s="287"/>
      <c r="BZ35" s="287"/>
      <c r="CA35" s="287"/>
      <c r="CB35" s="287"/>
      <c r="CC35" s="330"/>
      <c r="CD35" s="318"/>
      <c r="CE35" s="287"/>
      <c r="CF35" s="287"/>
      <c r="CG35" s="287"/>
      <c r="CH35" s="287"/>
    </row>
    <row r="36" spans="3:86" ht="18" customHeight="1">
      <c r="C36" s="91" t="s">
        <v>90</v>
      </c>
      <c r="D36" s="798" t="s">
        <v>91</v>
      </c>
      <c r="E36" s="799"/>
      <c r="F36" s="800"/>
      <c r="G36" s="799"/>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801"/>
      <c r="AS36" s="2"/>
      <c r="AT36" s="287"/>
      <c r="AU36" s="287"/>
      <c r="AV36" s="287"/>
      <c r="AW36" s="287"/>
      <c r="AX36" s="287"/>
      <c r="AY36" s="287"/>
      <c r="AZ36" s="287"/>
      <c r="BA36" s="316"/>
      <c r="BB36" s="331"/>
      <c r="BC36" s="316"/>
      <c r="BD36" s="331"/>
      <c r="BE36" s="316"/>
      <c r="BF36" s="331"/>
      <c r="BG36" s="316"/>
      <c r="BH36" s="331"/>
      <c r="BI36" s="316"/>
      <c r="BJ36" s="331"/>
      <c r="BK36" s="316"/>
      <c r="BL36" s="331"/>
      <c r="BM36" s="316"/>
      <c r="BN36" s="331"/>
      <c r="BO36" s="316"/>
      <c r="BP36" s="331"/>
      <c r="BQ36" s="316"/>
      <c r="BR36" s="331"/>
      <c r="BS36" s="316"/>
      <c r="BT36" s="331"/>
      <c r="BU36" s="821"/>
      <c r="BV36" s="821"/>
      <c r="BW36" s="821"/>
      <c r="BX36" s="331"/>
      <c r="BY36" s="287"/>
      <c r="BZ36" s="287"/>
      <c r="CA36" s="287"/>
      <c r="CB36" s="287"/>
      <c r="CC36" s="287"/>
      <c r="CD36" s="331"/>
      <c r="CE36" s="287"/>
      <c r="CF36" s="287"/>
      <c r="CG36" s="287"/>
      <c r="CH36" s="287"/>
    </row>
    <row r="37" spans="3:85" ht="16.5" customHeight="1">
      <c r="C37" s="93"/>
      <c r="D37" s="796"/>
      <c r="E37" s="796"/>
      <c r="F37" s="796"/>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806"/>
      <c r="AS37" s="2"/>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7"/>
      <c r="BR37" s="287"/>
      <c r="BS37" s="287"/>
      <c r="BT37" s="287"/>
      <c r="BU37" s="287"/>
      <c r="BV37" s="287"/>
      <c r="BW37" s="287"/>
      <c r="BX37" s="287"/>
      <c r="BY37" s="287"/>
      <c r="BZ37" s="287"/>
      <c r="CA37" s="287"/>
      <c r="CC37" s="287"/>
      <c r="CD37" s="287"/>
      <c r="CE37" s="287"/>
      <c r="CF37" s="287"/>
      <c r="CG37" s="287"/>
    </row>
    <row r="38" spans="3:84" ht="16.5" customHeight="1">
      <c r="C38" s="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92"/>
      <c r="AY38" s="287"/>
      <c r="AZ38" s="287"/>
      <c r="BA38" s="287"/>
      <c r="BB38" s="287"/>
      <c r="BC38" s="287"/>
      <c r="BD38" s="287"/>
      <c r="BE38" s="287"/>
      <c r="BF38" s="287"/>
      <c r="BG38" s="287"/>
      <c r="BH38" s="287"/>
      <c r="BI38" s="287"/>
      <c r="BJ38" s="287"/>
      <c r="BK38" s="287"/>
      <c r="BL38" s="287"/>
      <c r="BM38" s="287"/>
      <c r="BN38" s="287"/>
      <c r="BO38" s="287"/>
      <c r="BP38" s="287"/>
      <c r="BQ38" s="287"/>
      <c r="BR38" s="287"/>
      <c r="BS38" s="287"/>
      <c r="BT38" s="287"/>
      <c r="BU38" s="287"/>
      <c r="BV38" s="287"/>
      <c r="BW38" s="287"/>
      <c r="BX38" s="287"/>
      <c r="BY38" s="287"/>
      <c r="BZ38" s="287"/>
      <c r="CC38" s="287"/>
      <c r="CD38" s="287"/>
      <c r="CE38" s="287"/>
      <c r="CF38" s="287"/>
    </row>
    <row r="39" spans="3:82" ht="16.5" customHeight="1">
      <c r="C39" s="94"/>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92"/>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CC39" s="288"/>
      <c r="CD39" s="288"/>
    </row>
    <row r="40" spans="3:82" ht="16.5" customHeight="1">
      <c r="C40" s="94"/>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92"/>
      <c r="BA40" s="288"/>
      <c r="BB40" s="288"/>
      <c r="BC40" s="288"/>
      <c r="BD40" s="288"/>
      <c r="BE40" s="288"/>
      <c r="BF40" s="288"/>
      <c r="BG40" s="288"/>
      <c r="BH40" s="288"/>
      <c r="BI40" s="288"/>
      <c r="BJ40" s="288"/>
      <c r="BK40" s="288"/>
      <c r="BL40" s="288"/>
      <c r="BM40" s="288"/>
      <c r="BN40" s="288"/>
      <c r="BO40" s="288"/>
      <c r="BP40" s="288"/>
      <c r="BQ40" s="288"/>
      <c r="BR40" s="288"/>
      <c r="BS40" s="288"/>
      <c r="BT40" s="288"/>
      <c r="BU40" s="288"/>
      <c r="BV40" s="288"/>
      <c r="BW40" s="288"/>
      <c r="BX40" s="288"/>
      <c r="CC40" s="288"/>
      <c r="CD40" s="288"/>
    </row>
    <row r="41" spans="3:82" ht="16.5" customHeight="1">
      <c r="C41" s="94"/>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92"/>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88"/>
      <c r="CC41" s="288"/>
      <c r="CD41" s="288"/>
    </row>
    <row r="42" spans="3:82" ht="16.5" customHeight="1">
      <c r="C42" s="94"/>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92"/>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CC42" s="288"/>
      <c r="CD42" s="288"/>
    </row>
    <row r="43" spans="3:82" ht="16.5" customHeight="1">
      <c r="C43" s="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92"/>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CC43" s="288"/>
      <c r="CD43" s="288"/>
    </row>
    <row r="44" spans="3:82" ht="16.5" customHeight="1">
      <c r="C44" s="94"/>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92"/>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CC44" s="288"/>
      <c r="CD44" s="288"/>
    </row>
    <row r="45" spans="3:82" ht="16.5" customHeight="1">
      <c r="C45" s="94"/>
      <c r="D45" s="794"/>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92"/>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CC45" s="288"/>
      <c r="CD45" s="288"/>
    </row>
    <row r="46" spans="3:82" ht="16.5" customHeight="1">
      <c r="C46" s="94"/>
      <c r="D46" s="794"/>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92"/>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CC46" s="288"/>
      <c r="CD46" s="288"/>
    </row>
    <row r="47" spans="3:82" ht="16.5" customHeight="1">
      <c r="C47" s="94"/>
      <c r="D47" s="794"/>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c r="AH47" s="794"/>
      <c r="AI47" s="794"/>
      <c r="AJ47" s="794"/>
      <c r="AK47" s="794"/>
      <c r="AL47" s="794"/>
      <c r="AM47" s="794"/>
      <c r="AN47" s="794"/>
      <c r="AO47" s="794"/>
      <c r="AP47" s="794"/>
      <c r="AQ47" s="794"/>
      <c r="AR47" s="794"/>
      <c r="AS47" s="92"/>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CC47" s="288"/>
      <c r="CD47" s="288"/>
    </row>
    <row r="48" spans="3:82" ht="16.5" customHeight="1">
      <c r="C48" s="94"/>
      <c r="D48" s="794"/>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c r="AI48" s="794"/>
      <c r="AJ48" s="794"/>
      <c r="AK48" s="794"/>
      <c r="AL48" s="794"/>
      <c r="AM48" s="794"/>
      <c r="AN48" s="794"/>
      <c r="AO48" s="794"/>
      <c r="AP48" s="794"/>
      <c r="AQ48" s="794"/>
      <c r="AR48" s="794"/>
      <c r="AS48" s="92"/>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CC48" s="288"/>
      <c r="CD48" s="288"/>
    </row>
    <row r="49" spans="3:82" ht="16.5" customHeight="1">
      <c r="C49" s="94"/>
      <c r="D49" s="794"/>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92"/>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CC49" s="288"/>
      <c r="CD49" s="288"/>
    </row>
    <row r="50" spans="3:82" ht="16.5" customHeight="1">
      <c r="C50" s="94"/>
      <c r="D50" s="794"/>
      <c r="E50" s="794"/>
      <c r="F50" s="794"/>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92"/>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CC50" s="288"/>
      <c r="CD50" s="288"/>
    </row>
    <row r="51" spans="3:82" ht="16.5" customHeight="1">
      <c r="C51" s="94"/>
      <c r="D51" s="794"/>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92"/>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CC51" s="288"/>
      <c r="CD51" s="288"/>
    </row>
    <row r="52" spans="3:82" ht="16.5" customHeight="1">
      <c r="C52" s="94"/>
      <c r="D52" s="794"/>
      <c r="E52" s="794"/>
      <c r="F52" s="794"/>
      <c r="G52" s="794"/>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92"/>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CC52" s="288"/>
      <c r="CD52" s="288"/>
    </row>
    <row r="53" spans="3:82" ht="16.5" customHeight="1">
      <c r="C53" s="94"/>
      <c r="D53" s="794"/>
      <c r="E53" s="794"/>
      <c r="F53" s="794"/>
      <c r="G53" s="794"/>
      <c r="H53" s="794"/>
      <c r="I53" s="794"/>
      <c r="J53" s="794"/>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4"/>
      <c r="AS53" s="92"/>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CC53" s="288"/>
      <c r="CD53" s="288"/>
    </row>
    <row r="54" spans="3:82" ht="16.5" customHeight="1">
      <c r="C54" s="94"/>
      <c r="D54" s="794"/>
      <c r="E54" s="794"/>
      <c r="F54" s="794"/>
      <c r="G54" s="794"/>
      <c r="H54" s="794"/>
      <c r="I54" s="794"/>
      <c r="J54" s="794"/>
      <c r="K54" s="794"/>
      <c r="L54" s="794"/>
      <c r="M54" s="794"/>
      <c r="N54" s="794"/>
      <c r="O54" s="794"/>
      <c r="P54" s="794"/>
      <c r="Q54" s="794"/>
      <c r="R54" s="794"/>
      <c r="S54" s="794"/>
      <c r="T54" s="794"/>
      <c r="U54" s="794"/>
      <c r="V54" s="794"/>
      <c r="W54" s="794"/>
      <c r="X54" s="794"/>
      <c r="Y54" s="794"/>
      <c r="Z54" s="794"/>
      <c r="AA54" s="794"/>
      <c r="AB54" s="794"/>
      <c r="AC54" s="794"/>
      <c r="AD54" s="794"/>
      <c r="AE54" s="794"/>
      <c r="AF54" s="794"/>
      <c r="AG54" s="794"/>
      <c r="AH54" s="794"/>
      <c r="AI54" s="794"/>
      <c r="AJ54" s="794"/>
      <c r="AK54" s="794"/>
      <c r="AL54" s="794"/>
      <c r="AM54" s="794"/>
      <c r="AN54" s="794"/>
      <c r="AO54" s="794"/>
      <c r="AP54" s="794"/>
      <c r="AQ54" s="794"/>
      <c r="AR54" s="794"/>
      <c r="AS54" s="92"/>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CC54" s="288"/>
      <c r="CD54" s="288"/>
    </row>
    <row r="55" spans="3:82" ht="16.5" customHeight="1">
      <c r="C55" s="94"/>
      <c r="D55" s="794"/>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4"/>
      <c r="AL55" s="794"/>
      <c r="AM55" s="794"/>
      <c r="AN55" s="794"/>
      <c r="AO55" s="794"/>
      <c r="AP55" s="794"/>
      <c r="AQ55" s="794"/>
      <c r="AR55" s="794"/>
      <c r="AS55" s="92"/>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CC55" s="288"/>
      <c r="CD55" s="288"/>
    </row>
    <row r="56" spans="3:82" ht="16.5" customHeight="1">
      <c r="C56" s="94"/>
      <c r="D56" s="794"/>
      <c r="E56" s="794"/>
      <c r="F56" s="794"/>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92"/>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CC56" s="288"/>
      <c r="CD56" s="288"/>
    </row>
    <row r="57" spans="3:82" ht="16.5" customHeight="1">
      <c r="C57" s="94"/>
      <c r="D57" s="794"/>
      <c r="E57" s="794"/>
      <c r="F57" s="794"/>
      <c r="G57" s="794"/>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92"/>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CC57" s="288"/>
      <c r="CD57" s="288"/>
    </row>
    <row r="58" spans="3:82" ht="16.5" customHeight="1">
      <c r="C58" s="95"/>
      <c r="D58" s="802"/>
      <c r="E58" s="802"/>
      <c r="F58" s="802"/>
      <c r="G58" s="802"/>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2"/>
      <c r="AO58" s="802"/>
      <c r="AP58" s="802"/>
      <c r="AQ58" s="802"/>
      <c r="AR58" s="802"/>
      <c r="AS58" s="92"/>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CC58" s="288"/>
      <c r="CD58" s="288"/>
    </row>
    <row r="59" spans="3:82" ht="0.75" customHeight="1">
      <c r="C59" s="14"/>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CC59" s="288"/>
      <c r="CD59" s="288"/>
    </row>
    <row r="60" spans="3:4" ht="1.5" customHeight="1">
      <c r="C60" s="14"/>
      <c r="D60" s="14"/>
    </row>
  </sheetData>
  <sheetProtection formatCells="0" formatColumns="0" formatRows="0" insertColumns="0"/>
  <mergeCells count="38">
    <mergeCell ref="BU36:BW36"/>
    <mergeCell ref="D57:AR57"/>
    <mergeCell ref="D51:AR51"/>
    <mergeCell ref="D52:AR52"/>
    <mergeCell ref="D45:AR45"/>
    <mergeCell ref="D46:AR46"/>
    <mergeCell ref="D47:AR47"/>
    <mergeCell ref="D48:AR48"/>
    <mergeCell ref="D50:AR50"/>
    <mergeCell ref="D38:AR38"/>
    <mergeCell ref="D58:AR58"/>
    <mergeCell ref="D59:AR59"/>
    <mergeCell ref="D53:AR53"/>
    <mergeCell ref="D54:AR54"/>
    <mergeCell ref="D55:AR55"/>
    <mergeCell ref="D56:AR56"/>
    <mergeCell ref="D40:AR40"/>
    <mergeCell ref="D49:AR49"/>
    <mergeCell ref="D41:AR41"/>
    <mergeCell ref="D42:AR42"/>
    <mergeCell ref="D43:AR43"/>
    <mergeCell ref="D44:AR44"/>
    <mergeCell ref="D39:AR39"/>
    <mergeCell ref="D22:AQ22"/>
    <mergeCell ref="D23:AR23"/>
    <mergeCell ref="U25:AB25"/>
    <mergeCell ref="U26:AB26"/>
    <mergeCell ref="AD32:AJ32"/>
    <mergeCell ref="U32:AB32"/>
    <mergeCell ref="C4:AQ4"/>
    <mergeCell ref="C1:E1"/>
    <mergeCell ref="D37:AR37"/>
    <mergeCell ref="D36:AR36"/>
    <mergeCell ref="C6:AQ6"/>
    <mergeCell ref="D24:AQ24"/>
    <mergeCell ref="AD28:AP28"/>
    <mergeCell ref="AD30:AP30"/>
    <mergeCell ref="D21:AQ21"/>
  </mergeCells>
  <conditionalFormatting sqref="AP13 AN13 AL13 AJ13 AH13 AF13 AD13 AB13 Z13 X13 V13 T13 R13 P13 N13 L13 J13 F13 H13">
    <cfRule type="cellIs" priority="1" dxfId="0" operator="lessThan" stopIfTrue="1">
      <formula>F14+F15+F17+F18</formula>
    </cfRule>
  </conditionalFormatting>
  <conditionalFormatting sqref="F19 H19 J19 L19 N19 P19 R19 T19 V19 X19 Z19 AB19 AD19 AF19 AH19 AP19 AN19 AJ19 AL19">
    <cfRule type="cellIs" priority="2" dxfId="0" operator="lessThan" stopIfTrue="1">
      <formula>$F$9+$F$10+$F$11-$F$12-$F$13</formula>
    </cfRule>
  </conditionalFormatting>
  <conditionalFormatting sqref="AW13 AY13 BC11 CG11 CC11 CA11 BY11 BW11 BU11 BS11 BQ11 BO11 BM11 BK11 BI11 BG11 BE11 BA11 CG13 CE11 BA13 CA13 CC13 CE13 BY13 BC13 BE13 BG13 BI13 BK13 BM13 BO13 BQ13 BS13 BU13 BW13 CG16 CE16 CC16 CA16 BY16 BW16 BU16 BS16 BQ16 BO16 BM16 BK16 BI16 BG16 BE16 BC16 BA16 AW16 AY16 AW19:CG19">
    <cfRule type="cellIs" priority="3" dxfId="0" operator="equal" stopIfTrue="1">
      <formula>"&lt;&gt;"</formula>
    </cfRule>
  </conditionalFormatting>
  <conditionalFormatting sqref="AW12 AY12 BA12 BC12 BE12 BG12 BI12 BK12 BM12 BO12 BQ12 BS12 BU12 BW12 BY12 CA12 CC12 CE12 CG12">
    <cfRule type="cellIs" priority="4" dxfId="0" operator="lessThan" stopIfTrue="1">
      <formula>0</formula>
    </cfRule>
  </conditionalFormatting>
  <printOptions horizontalCentered="1"/>
  <pageMargins left="0.459722222222222" right="0.570138888888889" top="0.82" bottom="0.984027777777778" header="0.511805555555556" footer="0.5"/>
  <pageSetup horizontalDpi="600" verticalDpi="600" orientation="landscape" paperSize="9" scale="78" r:id="rId4"/>
  <headerFooter scaleWithDoc="0" alignWithMargins="0">
    <oddFooter xml:space="preserve">&amp;C&amp;8DENU/PNUMA CUESTIONARIO 2013 ESTADISTICAS AMBIENTALES  - Sección de los Desechos - p.&amp;P </oddFooter>
  </headerFooter>
  <colBreaks count="2" manualBreakCount="2">
    <brk id="44" max="65535" man="1"/>
    <brk id="46"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CT76"/>
  <sheetViews>
    <sheetView showGridLines="0" zoomScale="85" zoomScaleNormal="85" zoomScalePageLayoutView="0" workbookViewId="0" topLeftCell="C1">
      <selection activeCell="T9" sqref="T9"/>
    </sheetView>
  </sheetViews>
  <sheetFormatPr defaultColWidth="9.140625" defaultRowHeight="12.75"/>
  <cols>
    <col min="1" max="1" width="5.00390625" style="395" hidden="1" customWidth="1"/>
    <col min="2" max="2" width="9.7109375" style="395" hidden="1" customWidth="1"/>
    <col min="3" max="3" width="9.421875" style="0" customWidth="1"/>
    <col min="4" max="4" width="35.57421875" style="0" customWidth="1"/>
    <col min="5" max="5" width="6.140625" style="0" customWidth="1"/>
    <col min="6" max="6" width="7.57421875" style="723" hidden="1" customWidth="1"/>
    <col min="7" max="7" width="1.7109375" style="699" hidden="1" customWidth="1"/>
    <col min="8" max="8" width="6.8515625" style="723" hidden="1" customWidth="1"/>
    <col min="9" max="9" width="1.7109375" style="699" hidden="1" customWidth="1"/>
    <col min="10" max="10" width="6.8515625" style="723" hidden="1" customWidth="1"/>
    <col min="11" max="11" width="1.7109375" style="699" hidden="1" customWidth="1"/>
    <col min="12" max="12" width="6.8515625" style="723" hidden="1" customWidth="1"/>
    <col min="13" max="13" width="1.7109375" style="699" hidden="1" customWidth="1"/>
    <col min="14" max="14" width="6.8515625" style="723" hidden="1" customWidth="1"/>
    <col min="15" max="15" width="1.7109375" style="699" hidden="1" customWidth="1"/>
    <col min="16" max="16" width="6.8515625" style="723" hidden="1" customWidth="1"/>
    <col min="17" max="17" width="1.7109375" style="699" hidden="1" customWidth="1"/>
    <col min="18" max="18" width="6.8515625" style="723" hidden="1" customWidth="1"/>
    <col min="19" max="19" width="1.7109375" style="699" hidden="1" customWidth="1"/>
    <col min="20" max="20" width="6.8515625" style="142" customWidth="1"/>
    <col min="21" max="21" width="1.7109375" style="699" customWidth="1"/>
    <col min="22" max="22" width="6.8515625" style="142" customWidth="1"/>
    <col min="23" max="23" width="1.7109375" style="699" customWidth="1"/>
    <col min="24" max="24" width="6.8515625" style="142" customWidth="1"/>
    <col min="25" max="25" width="1.7109375" style="699" customWidth="1"/>
    <col min="26" max="26" width="6.8515625" style="142" customWidth="1"/>
    <col min="27" max="27" width="1.7109375" style="699" customWidth="1"/>
    <col min="28" max="28" width="6.8515625" style="142" customWidth="1"/>
    <col min="29" max="29" width="1.7109375" style="699" customWidth="1"/>
    <col min="30" max="30" width="6.8515625" style="148" customWidth="1"/>
    <col min="31" max="31" width="1.7109375" style="699" customWidth="1"/>
    <col min="32" max="32" width="6.8515625" style="148" customWidth="1"/>
    <col min="33" max="33" width="1.7109375" style="699" customWidth="1"/>
    <col min="34" max="34" width="6.8515625" style="142" customWidth="1"/>
    <col min="35" max="35" width="1.7109375" style="699" customWidth="1"/>
    <col min="36" max="36" width="6.8515625" style="148" customWidth="1"/>
    <col min="37" max="37" width="1.7109375" style="699" customWidth="1"/>
    <col min="38" max="38" width="6.8515625" style="148" customWidth="1"/>
    <col min="39" max="39" width="1.7109375" style="699" customWidth="1"/>
    <col min="40" max="40" width="6.8515625" style="142" customWidth="1"/>
    <col min="41" max="41" width="1.7109375" style="699" customWidth="1"/>
    <col min="42" max="42" width="6.8515625" style="142" customWidth="1"/>
    <col min="43" max="43" width="1.7109375" style="699" customWidth="1"/>
    <col min="44" max="44" width="0.2890625" style="148" customWidth="1"/>
    <col min="45" max="45" width="3.28125" style="147" customWidth="1"/>
    <col min="46" max="46" width="6.140625" style="288" customWidth="1"/>
    <col min="47" max="47" width="32.421875" style="288" customWidth="1"/>
    <col min="48" max="48" width="6.140625" style="288" customWidth="1"/>
    <col min="49" max="49" width="5.8515625" style="288" customWidth="1"/>
    <col min="50" max="50" width="1.7109375" style="328" customWidth="1"/>
    <col min="51" max="51" width="5.8515625" style="329" customWidth="1"/>
    <col min="52" max="52" width="1.7109375" style="328" customWidth="1"/>
    <col min="53" max="53" width="5.8515625" style="329" customWidth="1"/>
    <col min="54" max="54" width="1.7109375" style="328" customWidth="1"/>
    <col min="55" max="55" width="5.8515625" style="329" customWidth="1"/>
    <col min="56" max="56" width="1.7109375" style="328" customWidth="1"/>
    <col min="57" max="57" width="5.8515625" style="329" customWidth="1"/>
    <col min="58" max="58" width="1.7109375" style="328" customWidth="1"/>
    <col min="59" max="59" width="5.8515625" style="329" customWidth="1"/>
    <col min="60" max="60" width="1.7109375" style="328" customWidth="1"/>
    <col min="61" max="61" width="5.8515625" style="329" customWidth="1"/>
    <col min="62" max="62" width="1.7109375" style="328" customWidth="1"/>
    <col min="63" max="63" width="5.8515625" style="329" customWidth="1"/>
    <col min="64" max="64" width="1.7109375" style="328" customWidth="1"/>
    <col min="65" max="65" width="5.8515625" style="329" customWidth="1"/>
    <col min="66" max="66" width="1.7109375" style="328" customWidth="1"/>
    <col min="67" max="67" width="5.8515625" style="329" customWidth="1"/>
    <col min="68" max="68" width="1.7109375" style="328" customWidth="1"/>
    <col min="69" max="69" width="5.8515625" style="329" customWidth="1"/>
    <col min="70" max="70" width="1.7109375" style="328" customWidth="1"/>
    <col min="71" max="71" width="5.8515625" style="329" customWidth="1"/>
    <col min="72" max="72" width="1.7109375" style="328" customWidth="1"/>
    <col min="73" max="73" width="5.8515625" style="329" customWidth="1"/>
    <col min="74" max="74" width="1.7109375" style="328" customWidth="1"/>
    <col min="75" max="75" width="5.8515625" style="329" customWidth="1"/>
    <col min="76" max="76" width="1.7109375" style="328" customWidth="1"/>
    <col min="77" max="77" width="5.8515625" style="329" customWidth="1"/>
    <col min="78" max="78" width="1.7109375" style="288" customWidth="1"/>
    <col min="79" max="79" width="5.8515625" style="288" customWidth="1"/>
    <col min="80" max="80" width="1.7109375" style="288" customWidth="1"/>
    <col min="81" max="81" width="5.8515625" style="329" customWidth="1"/>
    <col min="82" max="82" width="1.7109375" style="328" customWidth="1"/>
    <col min="83" max="83" width="5.8515625" style="329" customWidth="1"/>
    <col min="84" max="84" width="1.7109375" style="288" customWidth="1"/>
    <col min="85" max="85" width="5.8515625" style="288" customWidth="1"/>
    <col min="86" max="86" width="1.7109375" style="288" customWidth="1"/>
  </cols>
  <sheetData>
    <row r="1" spans="2:86" ht="15" customHeight="1">
      <c r="B1" s="395">
        <v>0</v>
      </c>
      <c r="C1" s="782" t="s">
        <v>272</v>
      </c>
      <c r="D1" s="782"/>
      <c r="E1" s="782"/>
      <c r="F1" s="704"/>
      <c r="G1" s="683"/>
      <c r="H1" s="705"/>
      <c r="I1" s="683"/>
      <c r="J1" s="705"/>
      <c r="K1" s="683"/>
      <c r="L1" s="705"/>
      <c r="M1" s="683"/>
      <c r="N1" s="705"/>
      <c r="O1" s="683"/>
      <c r="P1" s="705"/>
      <c r="Q1" s="683"/>
      <c r="R1" s="705"/>
      <c r="S1" s="683"/>
      <c r="T1" s="158"/>
      <c r="U1" s="683"/>
      <c r="V1" s="158"/>
      <c r="W1" s="683"/>
      <c r="X1" s="158"/>
      <c r="Y1" s="683"/>
      <c r="Z1" s="168"/>
      <c r="AA1" s="691"/>
      <c r="AB1" s="168"/>
      <c r="AC1" s="691"/>
      <c r="AD1" s="190"/>
      <c r="AE1" s="691"/>
      <c r="AF1" s="190"/>
      <c r="AG1" s="691"/>
      <c r="AH1" s="168"/>
      <c r="AI1" s="691"/>
      <c r="AJ1" s="190"/>
      <c r="AK1" s="691"/>
      <c r="AL1" s="190"/>
      <c r="AM1" s="691"/>
      <c r="AN1" s="168"/>
      <c r="AO1" s="691"/>
      <c r="AP1" s="168"/>
      <c r="AQ1" s="691"/>
      <c r="AR1" s="153"/>
      <c r="AT1" s="401" t="s">
        <v>7</v>
      </c>
      <c r="AU1" s="300"/>
      <c r="AV1" s="287"/>
      <c r="AW1" s="624"/>
      <c r="AX1" s="316"/>
      <c r="AY1" s="317"/>
      <c r="AZ1" s="316"/>
      <c r="BA1" s="317"/>
      <c r="BB1" s="316"/>
      <c r="BC1" s="317"/>
      <c r="BD1" s="316"/>
      <c r="BE1" s="317"/>
      <c r="BF1" s="316"/>
      <c r="BG1" s="317"/>
      <c r="BH1" s="316"/>
      <c r="BI1" s="317"/>
      <c r="BJ1" s="316"/>
      <c r="BK1" s="317"/>
      <c r="BL1" s="316"/>
      <c r="BM1" s="317"/>
      <c r="BN1" s="316"/>
      <c r="BO1" s="317"/>
      <c r="BP1" s="316"/>
      <c r="BQ1" s="317"/>
      <c r="BR1" s="316"/>
      <c r="BS1" s="317"/>
      <c r="BT1" s="316"/>
      <c r="BU1" s="317"/>
      <c r="BV1" s="316"/>
      <c r="BW1" s="318"/>
      <c r="BX1" s="316"/>
      <c r="BY1" s="318"/>
      <c r="BZ1" s="287"/>
      <c r="CA1" s="287"/>
      <c r="CB1" s="287"/>
      <c r="CC1" s="318"/>
      <c r="CD1" s="316"/>
      <c r="CE1" s="318"/>
      <c r="CF1" s="287"/>
      <c r="CG1" s="287"/>
      <c r="CH1" s="287"/>
    </row>
    <row r="2" spans="3:86" ht="12.75" customHeight="1">
      <c r="C2" s="60"/>
      <c r="D2" s="60"/>
      <c r="E2" s="61"/>
      <c r="F2" s="706"/>
      <c r="G2" s="684"/>
      <c r="H2" s="707"/>
      <c r="I2" s="684"/>
      <c r="J2" s="707"/>
      <c r="K2" s="684"/>
      <c r="L2" s="707"/>
      <c r="M2" s="684"/>
      <c r="N2" s="707"/>
      <c r="O2" s="684"/>
      <c r="P2" s="707"/>
      <c r="Q2" s="684"/>
      <c r="R2" s="707"/>
      <c r="S2" s="684"/>
      <c r="T2" s="159"/>
      <c r="U2" s="684"/>
      <c r="V2" s="159"/>
      <c r="W2" s="684"/>
      <c r="X2" s="159"/>
      <c r="Y2" s="684"/>
      <c r="Z2" s="169"/>
      <c r="AA2" s="692"/>
      <c r="AB2" s="169"/>
      <c r="AC2" s="692"/>
      <c r="AD2" s="191"/>
      <c r="AE2" s="692"/>
      <c r="AF2" s="191"/>
      <c r="AG2" s="692"/>
      <c r="AH2" s="169"/>
      <c r="AI2" s="692"/>
      <c r="AJ2" s="191"/>
      <c r="AK2" s="692"/>
      <c r="AL2" s="191"/>
      <c r="AM2" s="692"/>
      <c r="AN2" s="169"/>
      <c r="AO2" s="692"/>
      <c r="AP2" s="169"/>
      <c r="AQ2" s="692"/>
      <c r="AR2" s="150"/>
      <c r="AS2" s="198"/>
      <c r="AU2" s="625"/>
      <c r="AV2" s="626"/>
      <c r="AW2" s="626"/>
      <c r="AX2" s="621"/>
      <c r="AY2" s="622"/>
      <c r="AZ2" s="621"/>
      <c r="BA2" s="622"/>
      <c r="BB2" s="621"/>
      <c r="BC2" s="622"/>
      <c r="BD2" s="621"/>
      <c r="BE2" s="622"/>
      <c r="BF2" s="621"/>
      <c r="BG2" s="622"/>
      <c r="BH2" s="621"/>
      <c r="BI2" s="622"/>
      <c r="BJ2" s="621"/>
      <c r="BK2" s="622"/>
      <c r="BL2" s="621"/>
      <c r="BM2" s="622"/>
      <c r="BN2" s="621"/>
      <c r="BO2" s="622"/>
      <c r="BP2" s="621"/>
      <c r="BQ2" s="622"/>
      <c r="BR2" s="621"/>
      <c r="BS2" s="622"/>
      <c r="BT2" s="621"/>
      <c r="BU2" s="622"/>
      <c r="BV2" s="621"/>
      <c r="BW2" s="622"/>
      <c r="BX2" s="621"/>
      <c r="BY2" s="622"/>
      <c r="BZ2" s="287"/>
      <c r="CA2" s="287"/>
      <c r="CB2" s="287"/>
      <c r="CC2" s="622"/>
      <c r="CD2" s="621"/>
      <c r="CE2" s="622"/>
      <c r="CF2" s="287"/>
      <c r="CG2" s="287"/>
      <c r="CH2" s="287"/>
    </row>
    <row r="3" spans="1:86" s="10" customFormat="1" ht="17.25" customHeight="1">
      <c r="A3" s="395"/>
      <c r="B3" s="395"/>
      <c r="C3" s="63" t="s">
        <v>72</v>
      </c>
      <c r="D3" s="597"/>
      <c r="E3" s="577"/>
      <c r="F3" s="708"/>
      <c r="G3" s="254"/>
      <c r="H3" s="255"/>
      <c r="I3" s="254"/>
      <c r="J3" s="255"/>
      <c r="K3" s="254"/>
      <c r="L3" s="255"/>
      <c r="M3" s="254"/>
      <c r="N3" s="255"/>
      <c r="O3" s="254"/>
      <c r="P3" s="255"/>
      <c r="Q3" s="254"/>
      <c r="R3" s="255"/>
      <c r="S3" s="254"/>
      <c r="T3" s="253"/>
      <c r="U3" s="684"/>
      <c r="V3" s="63" t="s">
        <v>73</v>
      </c>
      <c r="W3" s="249"/>
      <c r="X3" s="250"/>
      <c r="Y3" s="249"/>
      <c r="Z3" s="251"/>
      <c r="AA3" s="249"/>
      <c r="AB3" s="250"/>
      <c r="AC3" s="249"/>
      <c r="AD3" s="250"/>
      <c r="AE3" s="249"/>
      <c r="AF3" s="250"/>
      <c r="AG3" s="249"/>
      <c r="AH3" s="252"/>
      <c r="AI3" s="693"/>
      <c r="AJ3" s="250"/>
      <c r="AK3" s="249"/>
      <c r="AL3" s="250"/>
      <c r="AM3" s="249"/>
      <c r="AN3" s="252"/>
      <c r="AO3" s="693"/>
      <c r="AP3" s="137"/>
      <c r="AQ3" s="693"/>
      <c r="AR3" s="261"/>
      <c r="AS3" s="203"/>
      <c r="AT3" s="508" t="s">
        <v>8</v>
      </c>
      <c r="AU3" s="302"/>
      <c r="AV3" s="303"/>
      <c r="AW3" s="304"/>
      <c r="AX3" s="406"/>
      <c r="AY3" s="406"/>
      <c r="AZ3" s="406"/>
      <c r="BA3" s="406"/>
      <c r="BB3" s="286"/>
      <c r="BC3" s="286"/>
      <c r="BD3" s="286"/>
      <c r="BE3" s="286"/>
      <c r="BF3" s="286"/>
      <c r="BG3" s="286"/>
      <c r="BH3" s="305"/>
      <c r="BI3" s="304"/>
      <c r="BJ3" s="304"/>
      <c r="BK3" s="304"/>
      <c r="BL3" s="304"/>
      <c r="BM3" s="304"/>
      <c r="BN3" s="304"/>
      <c r="BO3" s="305"/>
      <c r="BP3" s="305"/>
      <c r="BQ3" s="305"/>
      <c r="BR3" s="304"/>
      <c r="BS3" s="304"/>
      <c r="BT3" s="304"/>
      <c r="BU3" s="304"/>
      <c r="BV3" s="304"/>
      <c r="BW3" s="304"/>
      <c r="BX3" s="304"/>
      <c r="BY3" s="304"/>
      <c r="BZ3" s="302"/>
      <c r="CA3" s="302"/>
      <c r="CB3" s="302"/>
      <c r="CC3" s="304"/>
      <c r="CD3" s="304"/>
      <c r="CE3" s="304"/>
      <c r="CF3" s="302"/>
      <c r="CG3" s="302"/>
      <c r="CH3" s="302"/>
    </row>
    <row r="4" spans="1:86" s="280" customFormat="1" ht="4.5" customHeight="1">
      <c r="A4" s="395"/>
      <c r="B4" s="395"/>
      <c r="C4" s="783"/>
      <c r="D4" s="783"/>
      <c r="E4" s="783"/>
      <c r="F4" s="784"/>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193"/>
      <c r="AS4" s="203"/>
      <c r="AT4" s="627"/>
      <c r="AU4" s="301"/>
      <c r="AV4" s="301"/>
      <c r="AW4" s="301"/>
      <c r="AX4" s="301"/>
      <c r="AY4" s="301"/>
      <c r="AZ4" s="301"/>
      <c r="BA4" s="628"/>
      <c r="BB4" s="629"/>
      <c r="BC4" s="628"/>
      <c r="BD4" s="629"/>
      <c r="BE4" s="628"/>
      <c r="BF4" s="629"/>
      <c r="BG4" s="628"/>
      <c r="BH4" s="629"/>
      <c r="BI4" s="628"/>
      <c r="BJ4" s="629"/>
      <c r="BK4" s="628"/>
      <c r="BL4" s="629"/>
      <c r="BM4" s="630"/>
      <c r="BN4" s="631"/>
      <c r="BO4" s="630"/>
      <c r="BP4" s="631"/>
      <c r="BQ4" s="823"/>
      <c r="BR4" s="823"/>
      <c r="BS4" s="630"/>
      <c r="BT4" s="631"/>
      <c r="BU4" s="630"/>
      <c r="BV4" s="631"/>
      <c r="BW4" s="630"/>
      <c r="BX4" s="631"/>
      <c r="BY4" s="302"/>
      <c r="BZ4" s="301"/>
      <c r="CA4" s="301"/>
      <c r="CB4" s="301"/>
      <c r="CC4" s="630"/>
      <c r="CD4" s="631"/>
      <c r="CE4" s="302"/>
      <c r="CF4" s="301"/>
      <c r="CG4" s="301"/>
      <c r="CH4" s="301"/>
    </row>
    <row r="5" spans="3:86" ht="3.75" customHeight="1">
      <c r="C5" s="67"/>
      <c r="D5" s="67"/>
      <c r="E5" s="67"/>
      <c r="F5" s="709"/>
      <c r="G5" s="685"/>
      <c r="H5" s="710"/>
      <c r="I5" s="685"/>
      <c r="J5" s="710"/>
      <c r="K5" s="685"/>
      <c r="L5" s="710"/>
      <c r="M5" s="685"/>
      <c r="N5" s="710"/>
      <c r="O5" s="685"/>
      <c r="P5" s="710"/>
      <c r="Q5" s="685"/>
      <c r="R5" s="710"/>
      <c r="S5" s="685"/>
      <c r="T5" s="160"/>
      <c r="U5" s="685"/>
      <c r="V5" s="160"/>
      <c r="W5" s="685"/>
      <c r="X5" s="160"/>
      <c r="Y5" s="685"/>
      <c r="Z5" s="160"/>
      <c r="AA5" s="685"/>
      <c r="AB5" s="160"/>
      <c r="AC5" s="685"/>
      <c r="AD5" s="182"/>
      <c r="AE5" s="685"/>
      <c r="AF5" s="182"/>
      <c r="AG5" s="685"/>
      <c r="AH5" s="160"/>
      <c r="AI5" s="685"/>
      <c r="AJ5" s="182"/>
      <c r="AK5" s="685"/>
      <c r="AL5" s="182"/>
      <c r="AM5" s="685"/>
      <c r="AN5" s="160"/>
      <c r="AO5" s="685"/>
      <c r="AP5" s="160"/>
      <c r="AQ5" s="685"/>
      <c r="AR5" s="151"/>
      <c r="AS5" s="199"/>
      <c r="AT5" s="508"/>
      <c r="AU5" s="632"/>
      <c r="AV5" s="632"/>
      <c r="AW5" s="632"/>
      <c r="AX5" s="319"/>
      <c r="AY5" s="320"/>
      <c r="AZ5" s="319"/>
      <c r="BA5" s="320"/>
      <c r="BB5" s="319"/>
      <c r="BC5" s="320"/>
      <c r="BD5" s="319"/>
      <c r="BE5" s="320"/>
      <c r="BF5" s="319"/>
      <c r="BG5" s="320"/>
      <c r="BH5" s="319"/>
      <c r="BI5" s="320"/>
      <c r="BJ5" s="319"/>
      <c r="BK5" s="320"/>
      <c r="BL5" s="319"/>
      <c r="BM5" s="320"/>
      <c r="BN5" s="319"/>
      <c r="BO5" s="320"/>
      <c r="BP5" s="319"/>
      <c r="BQ5" s="320"/>
      <c r="BR5" s="319"/>
      <c r="BS5" s="320"/>
      <c r="BT5" s="319"/>
      <c r="BU5" s="320"/>
      <c r="BV5" s="319"/>
      <c r="BW5" s="320"/>
      <c r="BX5" s="319"/>
      <c r="BY5" s="320"/>
      <c r="BZ5" s="302"/>
      <c r="CA5" s="302"/>
      <c r="CB5" s="302"/>
      <c r="CC5" s="320"/>
      <c r="CD5" s="319"/>
      <c r="CE5" s="320"/>
      <c r="CF5" s="302"/>
      <c r="CG5" s="302"/>
      <c r="CH5" s="302"/>
    </row>
    <row r="6" spans="2:83" ht="18.75" customHeight="1">
      <c r="B6" s="395">
        <v>163</v>
      </c>
      <c r="C6" s="807" t="s">
        <v>71</v>
      </c>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c r="AN6" s="807"/>
      <c r="AO6" s="807"/>
      <c r="AP6" s="807"/>
      <c r="AQ6" s="807"/>
      <c r="AR6" s="194"/>
      <c r="AS6" s="204"/>
      <c r="AT6" s="511" t="s">
        <v>9</v>
      </c>
      <c r="AX6" s="288"/>
      <c r="AY6" s="288"/>
      <c r="AZ6" s="288"/>
      <c r="BA6" s="287"/>
      <c r="BB6" s="287"/>
      <c r="BC6" s="287"/>
      <c r="BD6" s="287"/>
      <c r="BE6" s="287"/>
      <c r="BF6" s="287"/>
      <c r="BG6" s="287"/>
      <c r="BH6" s="287"/>
      <c r="BI6" s="287"/>
      <c r="BJ6" s="287"/>
      <c r="BK6" s="287"/>
      <c r="BL6" s="287"/>
      <c r="BM6" s="287"/>
      <c r="BN6" s="287"/>
      <c r="BO6" s="287"/>
      <c r="BP6" s="287"/>
      <c r="BQ6" s="287"/>
      <c r="BR6" s="287"/>
      <c r="BS6" s="287"/>
      <c r="BT6" s="287"/>
      <c r="BU6" s="287"/>
      <c r="BV6" s="287"/>
      <c r="BW6" s="287"/>
      <c r="BX6" s="287"/>
      <c r="BY6" s="287"/>
      <c r="CC6" s="287"/>
      <c r="CD6" s="287"/>
      <c r="CE6" s="287"/>
    </row>
    <row r="7" spans="5:86" ht="18" customHeight="1">
      <c r="E7" s="13"/>
      <c r="F7" s="379"/>
      <c r="G7" s="184"/>
      <c r="H7" s="166"/>
      <c r="I7" s="184"/>
      <c r="J7" s="166"/>
      <c r="K7" s="184"/>
      <c r="L7" s="166"/>
      <c r="M7" s="184"/>
      <c r="N7" s="166"/>
      <c r="O7" s="184"/>
      <c r="P7" s="166"/>
      <c r="Q7" s="184"/>
      <c r="R7" s="165"/>
      <c r="S7" s="726"/>
      <c r="T7" s="388" t="s">
        <v>74</v>
      </c>
      <c r="U7" s="726"/>
      <c r="V7" s="257"/>
      <c r="W7" s="726"/>
      <c r="X7" s="257"/>
      <c r="Y7" s="726"/>
      <c r="Z7" s="258"/>
      <c r="AA7" s="726"/>
      <c r="AB7" s="165"/>
      <c r="AC7" s="726"/>
      <c r="AD7" s="257"/>
      <c r="AE7" s="256"/>
      <c r="AF7" s="259"/>
      <c r="AG7" s="256"/>
      <c r="AH7" s="260"/>
      <c r="AI7" s="563"/>
      <c r="AJ7" s="257"/>
      <c r="AK7" s="256"/>
      <c r="AL7" s="259"/>
      <c r="AM7" s="256"/>
      <c r="AN7" s="260"/>
      <c r="AO7" s="563"/>
      <c r="AP7" s="13"/>
      <c r="AQ7" s="378" t="s">
        <v>75</v>
      </c>
      <c r="AR7" s="192"/>
      <c r="AS7" s="100"/>
      <c r="AT7" s="793" t="s">
        <v>79</v>
      </c>
      <c r="AU7" s="793"/>
      <c r="AV7" s="793"/>
      <c r="AW7" s="793"/>
      <c r="AX7" s="793"/>
      <c r="AY7" s="793"/>
      <c r="AZ7" s="793"/>
      <c r="BA7" s="793"/>
      <c r="BB7" s="793"/>
      <c r="BC7" s="793"/>
      <c r="BD7" s="793"/>
      <c r="BE7" s="793"/>
      <c r="BF7" s="793"/>
      <c r="BG7" s="793"/>
      <c r="BH7" s="793"/>
      <c r="BI7" s="793"/>
      <c r="BJ7" s="793"/>
      <c r="BK7" s="793"/>
      <c r="BL7" s="793"/>
      <c r="BM7" s="793"/>
      <c r="BN7" s="793"/>
      <c r="BO7" s="793"/>
      <c r="BP7" s="793"/>
      <c r="BQ7" s="793"/>
      <c r="BR7" s="793"/>
      <c r="BS7" s="793"/>
      <c r="BT7" s="793"/>
      <c r="BU7" s="793"/>
      <c r="BV7" s="793"/>
      <c r="BW7" s="793"/>
      <c r="BX7" s="793"/>
      <c r="BY7" s="793"/>
      <c r="BZ7" s="793"/>
      <c r="CA7" s="793"/>
      <c r="CB7" s="793"/>
      <c r="CC7" s="793"/>
      <c r="CD7" s="793"/>
      <c r="CE7" s="793"/>
      <c r="CF7" s="793"/>
      <c r="CG7" s="793"/>
      <c r="CH7" s="793"/>
    </row>
    <row r="8" spans="1:86" s="98" customFormat="1" ht="25.5" customHeight="1">
      <c r="A8" s="402"/>
      <c r="B8" s="403">
        <v>2</v>
      </c>
      <c r="C8" s="70" t="s">
        <v>76</v>
      </c>
      <c r="D8" s="70" t="s">
        <v>77</v>
      </c>
      <c r="E8" s="70" t="s">
        <v>78</v>
      </c>
      <c r="F8" s="711">
        <v>1990</v>
      </c>
      <c r="G8" s="696"/>
      <c r="H8" s="711">
        <v>1995</v>
      </c>
      <c r="I8" s="696"/>
      <c r="J8" s="711">
        <v>1996</v>
      </c>
      <c r="K8" s="696"/>
      <c r="L8" s="711">
        <v>1997</v>
      </c>
      <c r="M8" s="696"/>
      <c r="N8" s="711">
        <v>1998</v>
      </c>
      <c r="O8" s="696"/>
      <c r="P8" s="711">
        <v>1999</v>
      </c>
      <c r="Q8" s="696"/>
      <c r="R8" s="711">
        <v>2000</v>
      </c>
      <c r="S8" s="696"/>
      <c r="T8" s="211">
        <v>2001</v>
      </c>
      <c r="U8" s="696"/>
      <c r="V8" s="211">
        <v>2002</v>
      </c>
      <c r="W8" s="696"/>
      <c r="X8" s="211">
        <v>2003</v>
      </c>
      <c r="Y8" s="696"/>
      <c r="Z8" s="211">
        <v>2004</v>
      </c>
      <c r="AA8" s="696"/>
      <c r="AB8" s="211">
        <v>2005</v>
      </c>
      <c r="AC8" s="696"/>
      <c r="AD8" s="211">
        <v>2006</v>
      </c>
      <c r="AE8" s="696"/>
      <c r="AF8" s="211">
        <v>2007</v>
      </c>
      <c r="AG8" s="696"/>
      <c r="AH8" s="211">
        <v>2008</v>
      </c>
      <c r="AI8" s="696"/>
      <c r="AJ8" s="211">
        <v>2009</v>
      </c>
      <c r="AK8" s="696"/>
      <c r="AL8" s="211">
        <v>2010</v>
      </c>
      <c r="AM8" s="696"/>
      <c r="AN8" s="211">
        <v>2011</v>
      </c>
      <c r="AO8" s="696"/>
      <c r="AP8" s="211">
        <v>2012</v>
      </c>
      <c r="AQ8" s="696"/>
      <c r="AR8" s="275"/>
      <c r="AS8" s="200"/>
      <c r="AT8" s="210" t="s">
        <v>159</v>
      </c>
      <c r="AU8" s="210" t="s">
        <v>160</v>
      </c>
      <c r="AV8" s="210" t="s">
        <v>161</v>
      </c>
      <c r="AW8" s="211">
        <v>1990</v>
      </c>
      <c r="AX8" s="212"/>
      <c r="AY8" s="211">
        <v>1995</v>
      </c>
      <c r="AZ8" s="212"/>
      <c r="BA8" s="211">
        <v>1996</v>
      </c>
      <c r="BB8" s="212"/>
      <c r="BC8" s="211">
        <v>1997</v>
      </c>
      <c r="BD8" s="212"/>
      <c r="BE8" s="211">
        <v>1998</v>
      </c>
      <c r="BF8" s="212"/>
      <c r="BG8" s="211">
        <v>1999</v>
      </c>
      <c r="BH8" s="212"/>
      <c r="BI8" s="211">
        <v>2000</v>
      </c>
      <c r="BJ8" s="212"/>
      <c r="BK8" s="211">
        <v>2001</v>
      </c>
      <c r="BL8" s="212"/>
      <c r="BM8" s="211">
        <v>2002</v>
      </c>
      <c r="BN8" s="212"/>
      <c r="BO8" s="211">
        <v>2003</v>
      </c>
      <c r="BP8" s="212"/>
      <c r="BQ8" s="211">
        <v>2004</v>
      </c>
      <c r="BR8" s="212"/>
      <c r="BS8" s="211">
        <v>2005</v>
      </c>
      <c r="BT8" s="212"/>
      <c r="BU8" s="211">
        <v>2006</v>
      </c>
      <c r="BV8" s="212"/>
      <c r="BW8" s="211">
        <v>2007</v>
      </c>
      <c r="BX8" s="212"/>
      <c r="BY8" s="211">
        <v>2008</v>
      </c>
      <c r="BZ8" s="212"/>
      <c r="CA8" s="211">
        <v>2009</v>
      </c>
      <c r="CB8" s="212"/>
      <c r="CC8" s="211">
        <v>2010</v>
      </c>
      <c r="CD8" s="212"/>
      <c r="CE8" s="211">
        <v>2011</v>
      </c>
      <c r="CF8" s="212"/>
      <c r="CG8" s="211">
        <v>2012</v>
      </c>
      <c r="CH8" s="212"/>
    </row>
    <row r="9" spans="2:91" ht="25.5" customHeight="1">
      <c r="B9" s="422">
        <v>1801</v>
      </c>
      <c r="C9" s="72">
        <v>1</v>
      </c>
      <c r="D9" s="584" t="s">
        <v>99</v>
      </c>
      <c r="E9" s="72" t="s">
        <v>162</v>
      </c>
      <c r="F9" s="676"/>
      <c r="G9" s="663"/>
      <c r="H9" s="676"/>
      <c r="I9" s="663"/>
      <c r="J9" s="676"/>
      <c r="K9" s="663"/>
      <c r="L9" s="676"/>
      <c r="M9" s="663"/>
      <c r="N9" s="676"/>
      <c r="O9" s="663"/>
      <c r="P9" s="676"/>
      <c r="Q9" s="663"/>
      <c r="R9" s="676"/>
      <c r="S9" s="663"/>
      <c r="T9" s="666"/>
      <c r="U9" s="663"/>
      <c r="V9" s="666"/>
      <c r="W9" s="663"/>
      <c r="X9" s="666"/>
      <c r="Y9" s="663"/>
      <c r="Z9" s="666"/>
      <c r="AA9" s="663"/>
      <c r="AB9" s="666"/>
      <c r="AC9" s="663"/>
      <c r="AD9" s="666"/>
      <c r="AE9" s="663"/>
      <c r="AF9" s="666"/>
      <c r="AG9" s="663"/>
      <c r="AH9" s="666"/>
      <c r="AI9" s="663"/>
      <c r="AJ9" s="666"/>
      <c r="AK9" s="663"/>
      <c r="AL9" s="666"/>
      <c r="AM9" s="663"/>
      <c r="AN9" s="666"/>
      <c r="AO9" s="663"/>
      <c r="AP9" s="666"/>
      <c r="AQ9" s="663"/>
      <c r="AR9" s="268"/>
      <c r="AS9" s="135"/>
      <c r="AT9" s="306">
        <v>1</v>
      </c>
      <c r="AU9" s="307" t="s">
        <v>184</v>
      </c>
      <c r="AV9" s="306" t="s">
        <v>162</v>
      </c>
      <c r="AW9" s="308" t="s">
        <v>130</v>
      </c>
      <c r="AX9" s="309"/>
      <c r="AY9" s="314" t="str">
        <f>IF(OR(ISBLANK(F9),ISBLANK(H9)),"N/A",IF(ABS((H9-F9)/F9)&gt;1,"&gt; 100%","ok"))</f>
        <v>N/A</v>
      </c>
      <c r="AZ9" s="309"/>
      <c r="BA9" s="371" t="str">
        <f>IF(OR(ISBLANK(H9),ISBLANK(J9)),"N/A",IF(ABS((J9-H9)/J9)&gt;0.25,"&gt; 25%","ok"))</f>
        <v>N/A</v>
      </c>
      <c r="BB9" s="371"/>
      <c r="BC9" s="371" t="str">
        <f aca="true" t="shared" si="0" ref="BC9:CA21">IF(OR(ISBLANK(J9),ISBLANK(L9)),"N/A",IF(ABS((L9-J9)/L9)&gt;0.25,"&gt; 25%","ok"))</f>
        <v>N/A</v>
      </c>
      <c r="BD9" s="371"/>
      <c r="BE9" s="371" t="str">
        <f t="shared" si="0"/>
        <v>N/A</v>
      </c>
      <c r="BF9" s="371"/>
      <c r="BG9" s="371" t="str">
        <f t="shared" si="0"/>
        <v>N/A</v>
      </c>
      <c r="BH9" s="371"/>
      <c r="BI9" s="371" t="str">
        <f t="shared" si="0"/>
        <v>N/A</v>
      </c>
      <c r="BJ9" s="371"/>
      <c r="BK9" s="371" t="str">
        <f t="shared" si="0"/>
        <v>N/A</v>
      </c>
      <c r="BL9" s="371"/>
      <c r="BM9" s="371" t="str">
        <f t="shared" si="0"/>
        <v>N/A</v>
      </c>
      <c r="BN9" s="371"/>
      <c r="BO9" s="371" t="str">
        <f t="shared" si="0"/>
        <v>N/A</v>
      </c>
      <c r="BP9" s="371"/>
      <c r="BQ9" s="371" t="str">
        <f t="shared" si="0"/>
        <v>N/A</v>
      </c>
      <c r="BR9" s="371"/>
      <c r="BS9" s="371" t="str">
        <f t="shared" si="0"/>
        <v>N/A</v>
      </c>
      <c r="BT9" s="371"/>
      <c r="BU9" s="371" t="str">
        <f t="shared" si="0"/>
        <v>N/A</v>
      </c>
      <c r="BV9" s="371"/>
      <c r="BW9" s="371" t="str">
        <f t="shared" si="0"/>
        <v>N/A</v>
      </c>
      <c r="BX9" s="371"/>
      <c r="BY9" s="371" t="str">
        <f t="shared" si="0"/>
        <v>N/A</v>
      </c>
      <c r="BZ9" s="371"/>
      <c r="CA9" s="371" t="str">
        <f t="shared" si="0"/>
        <v>N/A</v>
      </c>
      <c r="CB9" s="309"/>
      <c r="CC9" s="371" t="str">
        <f aca="true" t="shared" si="1" ref="CC9:CC21">IF(OR(ISBLANK(AJ9),ISBLANK(AL9)),"N/A",IF(ABS((AL9-AJ9)/AL9)&gt;0.25,"&gt; 25%","ok"))</f>
        <v>N/A</v>
      </c>
      <c r="CD9" s="371"/>
      <c r="CE9" s="371" t="str">
        <f aca="true" t="shared" si="2" ref="CE9:CE21">IF(OR(ISBLANK(AL9),ISBLANK(AN9)),"N/A",IF(ABS((AN9-AL9)/AN9)&gt;0.25,"&gt; 25%","ok"))</f>
        <v>N/A</v>
      </c>
      <c r="CF9" s="371"/>
      <c r="CG9" s="371" t="str">
        <f aca="true" t="shared" si="3" ref="CG9:CG21">IF(OR(ISBLANK(AN9),ISBLANK(AP9)),"N/A",IF(ABS((AP9-AN9)/AP9)&gt;0.25,"&gt; 25%","ok"))</f>
        <v>N/A</v>
      </c>
      <c r="CH9" s="309"/>
      <c r="CI9" s="100"/>
      <c r="CJ9" s="100"/>
      <c r="CK9" s="100"/>
      <c r="CL9" s="100"/>
      <c r="CM9" s="100"/>
    </row>
    <row r="10" spans="2:91" ht="25.5" customHeight="1">
      <c r="B10" s="422">
        <v>1805</v>
      </c>
      <c r="C10" s="76">
        <v>2</v>
      </c>
      <c r="D10" s="75" t="s">
        <v>100</v>
      </c>
      <c r="E10" s="72" t="s">
        <v>162</v>
      </c>
      <c r="F10" s="680"/>
      <c r="G10" s="664"/>
      <c r="H10" s="680"/>
      <c r="I10" s="664"/>
      <c r="J10" s="680"/>
      <c r="K10" s="664"/>
      <c r="L10" s="680"/>
      <c r="M10" s="664"/>
      <c r="N10" s="680"/>
      <c r="O10" s="664"/>
      <c r="P10" s="680"/>
      <c r="Q10" s="664"/>
      <c r="R10" s="680"/>
      <c r="S10" s="664"/>
      <c r="T10" s="673"/>
      <c r="U10" s="664"/>
      <c r="V10" s="673"/>
      <c r="W10" s="664"/>
      <c r="X10" s="673"/>
      <c r="Y10" s="664"/>
      <c r="Z10" s="673"/>
      <c r="AA10" s="664"/>
      <c r="AB10" s="673"/>
      <c r="AC10" s="664"/>
      <c r="AD10" s="673"/>
      <c r="AE10" s="664"/>
      <c r="AF10" s="673"/>
      <c r="AG10" s="664"/>
      <c r="AH10" s="673"/>
      <c r="AI10" s="664"/>
      <c r="AJ10" s="673"/>
      <c r="AK10" s="664"/>
      <c r="AL10" s="673"/>
      <c r="AM10" s="664"/>
      <c r="AN10" s="673"/>
      <c r="AO10" s="664"/>
      <c r="AP10" s="673"/>
      <c r="AQ10" s="664"/>
      <c r="AR10" s="268"/>
      <c r="AS10" s="135"/>
      <c r="AT10" s="239">
        <v>2</v>
      </c>
      <c r="AU10" s="307" t="s">
        <v>185</v>
      </c>
      <c r="AV10" s="306" t="s">
        <v>162</v>
      </c>
      <c r="AW10" s="308" t="s">
        <v>130</v>
      </c>
      <c r="AX10" s="309"/>
      <c r="AY10" s="314" t="str">
        <f aca="true" t="shared" si="4" ref="AY10:AY25">IF(OR(ISBLANK(F10),ISBLANK(H10)),"N/A",IF(ABS((H10-F10)/F10)&gt;1,"&gt; 100%","ok"))</f>
        <v>N/A</v>
      </c>
      <c r="AZ10" s="240"/>
      <c r="BA10" s="371" t="str">
        <f aca="true" t="shared" si="5" ref="BA10:BA20">IF(OR(ISBLANK(H10),ISBLANK(J10)),"N/A",IF(ABS((J10-H10)/J10)&gt;0.25,"&gt; 25%","ok"))</f>
        <v>N/A</v>
      </c>
      <c r="BB10" s="371"/>
      <c r="BC10" s="371" t="str">
        <f t="shared" si="0"/>
        <v>N/A</v>
      </c>
      <c r="BD10" s="371"/>
      <c r="BE10" s="371" t="str">
        <f t="shared" si="0"/>
        <v>N/A</v>
      </c>
      <c r="BF10" s="371"/>
      <c r="BG10" s="371" t="str">
        <f t="shared" si="0"/>
        <v>N/A</v>
      </c>
      <c r="BH10" s="371"/>
      <c r="BI10" s="371" t="str">
        <f t="shared" si="0"/>
        <v>N/A</v>
      </c>
      <c r="BJ10" s="371"/>
      <c r="BK10" s="371" t="str">
        <f t="shared" si="0"/>
        <v>N/A</v>
      </c>
      <c r="BL10" s="371"/>
      <c r="BM10" s="371" t="str">
        <f t="shared" si="0"/>
        <v>N/A</v>
      </c>
      <c r="BN10" s="371"/>
      <c r="BO10" s="371" t="str">
        <f t="shared" si="0"/>
        <v>N/A</v>
      </c>
      <c r="BP10" s="371"/>
      <c r="BQ10" s="371" t="str">
        <f t="shared" si="0"/>
        <v>N/A</v>
      </c>
      <c r="BR10" s="371"/>
      <c r="BS10" s="371" t="str">
        <f t="shared" si="0"/>
        <v>N/A</v>
      </c>
      <c r="BT10" s="371"/>
      <c r="BU10" s="371" t="str">
        <f t="shared" si="0"/>
        <v>N/A</v>
      </c>
      <c r="BV10" s="371"/>
      <c r="BW10" s="371" t="str">
        <f t="shared" si="0"/>
        <v>N/A</v>
      </c>
      <c r="BX10" s="371"/>
      <c r="BY10" s="371" t="str">
        <f t="shared" si="0"/>
        <v>N/A</v>
      </c>
      <c r="BZ10" s="371"/>
      <c r="CA10" s="371" t="str">
        <f t="shared" si="0"/>
        <v>N/A</v>
      </c>
      <c r="CB10" s="240"/>
      <c r="CC10" s="371" t="str">
        <f t="shared" si="1"/>
        <v>N/A</v>
      </c>
      <c r="CD10" s="371"/>
      <c r="CE10" s="371" t="str">
        <f t="shared" si="2"/>
        <v>N/A</v>
      </c>
      <c r="CF10" s="371"/>
      <c r="CG10" s="371" t="str">
        <f t="shared" si="3"/>
        <v>N/A</v>
      </c>
      <c r="CH10" s="240"/>
      <c r="CI10" s="100"/>
      <c r="CJ10" s="100"/>
      <c r="CK10" s="100"/>
      <c r="CL10" s="100"/>
      <c r="CM10" s="100"/>
    </row>
    <row r="11" spans="1:91" ht="25.5" customHeight="1">
      <c r="A11" s="395" t="s">
        <v>172</v>
      </c>
      <c r="B11" s="422">
        <v>1814</v>
      </c>
      <c r="C11" s="72">
        <v>3</v>
      </c>
      <c r="D11" s="196" t="s">
        <v>322</v>
      </c>
      <c r="E11" s="72" t="s">
        <v>162</v>
      </c>
      <c r="F11" s="712"/>
      <c r="G11" s="697"/>
      <c r="H11" s="712"/>
      <c r="I11" s="697"/>
      <c r="J11" s="712"/>
      <c r="K11" s="697"/>
      <c r="L11" s="712"/>
      <c r="M11" s="697"/>
      <c r="N11" s="712"/>
      <c r="O11" s="697"/>
      <c r="P11" s="712"/>
      <c r="Q11" s="697"/>
      <c r="R11" s="712"/>
      <c r="S11" s="697"/>
      <c r="T11" s="674"/>
      <c r="U11" s="697"/>
      <c r="V11" s="674"/>
      <c r="W11" s="697"/>
      <c r="X11" s="674"/>
      <c r="Y11" s="697"/>
      <c r="Z11" s="674"/>
      <c r="AA11" s="697"/>
      <c r="AB11" s="674"/>
      <c r="AC11" s="697"/>
      <c r="AD11" s="674"/>
      <c r="AE11" s="697"/>
      <c r="AF11" s="674"/>
      <c r="AG11" s="697"/>
      <c r="AH11" s="674"/>
      <c r="AI11" s="697"/>
      <c r="AJ11" s="674"/>
      <c r="AK11" s="697"/>
      <c r="AL11" s="674"/>
      <c r="AM11" s="697"/>
      <c r="AN11" s="674"/>
      <c r="AO11" s="697"/>
      <c r="AP11" s="674"/>
      <c r="AQ11" s="664"/>
      <c r="AR11" s="268"/>
      <c r="AS11" s="135"/>
      <c r="AT11" s="306">
        <v>3</v>
      </c>
      <c r="AU11" s="373" t="s">
        <v>210</v>
      </c>
      <c r="AV11" s="306" t="s">
        <v>162</v>
      </c>
      <c r="AW11" s="308" t="s">
        <v>130</v>
      </c>
      <c r="AX11" s="309"/>
      <c r="AY11" s="314" t="str">
        <f t="shared" si="4"/>
        <v>N/A</v>
      </c>
      <c r="AZ11" s="240"/>
      <c r="BA11" s="371" t="str">
        <f t="shared" si="5"/>
        <v>N/A</v>
      </c>
      <c r="BB11" s="371"/>
      <c r="BC11" s="371" t="str">
        <f t="shared" si="0"/>
        <v>N/A</v>
      </c>
      <c r="BD11" s="371"/>
      <c r="BE11" s="371" t="str">
        <f t="shared" si="0"/>
        <v>N/A</v>
      </c>
      <c r="BF11" s="371"/>
      <c r="BG11" s="371" t="str">
        <f t="shared" si="0"/>
        <v>N/A</v>
      </c>
      <c r="BH11" s="371"/>
      <c r="BI11" s="371" t="str">
        <f t="shared" si="0"/>
        <v>N/A</v>
      </c>
      <c r="BJ11" s="371"/>
      <c r="BK11" s="371" t="str">
        <f t="shared" si="0"/>
        <v>N/A</v>
      </c>
      <c r="BL11" s="371"/>
      <c r="BM11" s="371" t="str">
        <f t="shared" si="0"/>
        <v>N/A</v>
      </c>
      <c r="BN11" s="371"/>
      <c r="BO11" s="371" t="str">
        <f t="shared" si="0"/>
        <v>N/A</v>
      </c>
      <c r="BP11" s="371"/>
      <c r="BQ11" s="371" t="str">
        <f t="shared" si="0"/>
        <v>N/A</v>
      </c>
      <c r="BR11" s="371"/>
      <c r="BS11" s="371" t="str">
        <f t="shared" si="0"/>
        <v>N/A</v>
      </c>
      <c r="BT11" s="371"/>
      <c r="BU11" s="371" t="str">
        <f t="shared" si="0"/>
        <v>N/A</v>
      </c>
      <c r="BV11" s="371"/>
      <c r="BW11" s="371" t="str">
        <f t="shared" si="0"/>
        <v>N/A</v>
      </c>
      <c r="BX11" s="371"/>
      <c r="BY11" s="371" t="str">
        <f t="shared" si="0"/>
        <v>N/A</v>
      </c>
      <c r="BZ11" s="371"/>
      <c r="CA11" s="371" t="str">
        <f t="shared" si="0"/>
        <v>N/A</v>
      </c>
      <c r="CB11" s="240"/>
      <c r="CC11" s="371" t="str">
        <f t="shared" si="1"/>
        <v>N/A</v>
      </c>
      <c r="CD11" s="371"/>
      <c r="CE11" s="371" t="str">
        <f t="shared" si="2"/>
        <v>N/A</v>
      </c>
      <c r="CF11" s="371"/>
      <c r="CG11" s="371" t="str">
        <f t="shared" si="3"/>
        <v>N/A</v>
      </c>
      <c r="CH11" s="240"/>
      <c r="CI11" s="100"/>
      <c r="CJ11" s="100"/>
      <c r="CK11" s="100"/>
      <c r="CL11" s="100"/>
      <c r="CM11" s="100"/>
    </row>
    <row r="12" spans="2:91" ht="25.5" customHeight="1">
      <c r="B12" s="422">
        <v>1832</v>
      </c>
      <c r="C12" s="72">
        <v>4</v>
      </c>
      <c r="D12" s="585" t="s">
        <v>101</v>
      </c>
      <c r="E12" s="72" t="s">
        <v>162</v>
      </c>
      <c r="F12" s="712"/>
      <c r="G12" s="664"/>
      <c r="H12" s="712"/>
      <c r="I12" s="664"/>
      <c r="J12" s="712"/>
      <c r="K12" s="664"/>
      <c r="L12" s="712"/>
      <c r="M12" s="664"/>
      <c r="N12" s="712"/>
      <c r="O12" s="664"/>
      <c r="P12" s="712"/>
      <c r="Q12" s="664"/>
      <c r="R12" s="712"/>
      <c r="S12" s="664"/>
      <c r="T12" s="674"/>
      <c r="U12" s="664"/>
      <c r="V12" s="674"/>
      <c r="W12" s="664"/>
      <c r="X12" s="674"/>
      <c r="Y12" s="664"/>
      <c r="Z12" s="674"/>
      <c r="AA12" s="664"/>
      <c r="AB12" s="674"/>
      <c r="AC12" s="664"/>
      <c r="AD12" s="676"/>
      <c r="AE12" s="663"/>
      <c r="AF12" s="676"/>
      <c r="AG12" s="663"/>
      <c r="AH12" s="674"/>
      <c r="AI12" s="664"/>
      <c r="AJ12" s="674"/>
      <c r="AK12" s="664"/>
      <c r="AL12" s="676"/>
      <c r="AM12" s="663"/>
      <c r="AN12" s="676"/>
      <c r="AO12" s="663"/>
      <c r="AP12" s="674"/>
      <c r="AQ12" s="664"/>
      <c r="AR12" s="268"/>
      <c r="AS12" s="135"/>
      <c r="AT12" s="306">
        <v>4</v>
      </c>
      <c r="AU12" s="475" t="s">
        <v>202</v>
      </c>
      <c r="AV12" s="306" t="s">
        <v>162</v>
      </c>
      <c r="AW12" s="308" t="s">
        <v>130</v>
      </c>
      <c r="AX12" s="309"/>
      <c r="AY12" s="314" t="str">
        <f t="shared" si="4"/>
        <v>N/A</v>
      </c>
      <c r="AZ12" s="240"/>
      <c r="BA12" s="371" t="str">
        <f t="shared" si="5"/>
        <v>N/A</v>
      </c>
      <c r="BB12" s="371"/>
      <c r="BC12" s="371" t="str">
        <f t="shared" si="0"/>
        <v>N/A</v>
      </c>
      <c r="BD12" s="371"/>
      <c r="BE12" s="371" t="str">
        <f t="shared" si="0"/>
        <v>N/A</v>
      </c>
      <c r="BF12" s="371"/>
      <c r="BG12" s="371" t="str">
        <f t="shared" si="0"/>
        <v>N/A</v>
      </c>
      <c r="BH12" s="371"/>
      <c r="BI12" s="371" t="str">
        <f t="shared" si="0"/>
        <v>N/A</v>
      </c>
      <c r="BJ12" s="371"/>
      <c r="BK12" s="371" t="str">
        <f t="shared" si="0"/>
        <v>N/A</v>
      </c>
      <c r="BL12" s="371"/>
      <c r="BM12" s="371" t="str">
        <f t="shared" si="0"/>
        <v>N/A</v>
      </c>
      <c r="BN12" s="371"/>
      <c r="BO12" s="371" t="str">
        <f t="shared" si="0"/>
        <v>N/A</v>
      </c>
      <c r="BP12" s="371"/>
      <c r="BQ12" s="371" t="str">
        <f t="shared" si="0"/>
        <v>N/A</v>
      </c>
      <c r="BR12" s="371"/>
      <c r="BS12" s="371" t="str">
        <f t="shared" si="0"/>
        <v>N/A</v>
      </c>
      <c r="BT12" s="371"/>
      <c r="BU12" s="371" t="str">
        <f t="shared" si="0"/>
        <v>N/A</v>
      </c>
      <c r="BV12" s="371"/>
      <c r="BW12" s="371" t="str">
        <f t="shared" si="0"/>
        <v>N/A</v>
      </c>
      <c r="BX12" s="371"/>
      <c r="BY12" s="371" t="str">
        <f t="shared" si="0"/>
        <v>N/A</v>
      </c>
      <c r="BZ12" s="371"/>
      <c r="CA12" s="371" t="str">
        <f t="shared" si="0"/>
        <v>N/A</v>
      </c>
      <c r="CB12" s="240"/>
      <c r="CC12" s="371" t="str">
        <f t="shared" si="1"/>
        <v>N/A</v>
      </c>
      <c r="CD12" s="371"/>
      <c r="CE12" s="371" t="str">
        <f t="shared" si="2"/>
        <v>N/A</v>
      </c>
      <c r="CF12" s="371"/>
      <c r="CG12" s="371" t="str">
        <f t="shared" si="3"/>
        <v>N/A</v>
      </c>
      <c r="CH12" s="240"/>
      <c r="CI12" s="100"/>
      <c r="CJ12" s="100"/>
      <c r="CK12" s="100"/>
      <c r="CL12" s="100"/>
      <c r="CM12" s="100"/>
    </row>
    <row r="13" spans="2:91" ht="25.5" customHeight="1">
      <c r="B13" s="422">
        <v>1833</v>
      </c>
      <c r="C13" s="72">
        <v>5</v>
      </c>
      <c r="D13" s="585" t="s">
        <v>102</v>
      </c>
      <c r="E13" s="72" t="s">
        <v>162</v>
      </c>
      <c r="F13" s="712"/>
      <c r="G13" s="664"/>
      <c r="H13" s="712"/>
      <c r="I13" s="664"/>
      <c r="J13" s="712"/>
      <c r="K13" s="664"/>
      <c r="L13" s="712"/>
      <c r="M13" s="664"/>
      <c r="N13" s="712"/>
      <c r="O13" s="664"/>
      <c r="P13" s="712"/>
      <c r="Q13" s="664"/>
      <c r="R13" s="712"/>
      <c r="S13" s="664"/>
      <c r="T13" s="674"/>
      <c r="U13" s="664"/>
      <c r="V13" s="674"/>
      <c r="W13" s="664"/>
      <c r="X13" s="674"/>
      <c r="Y13" s="664"/>
      <c r="Z13" s="674"/>
      <c r="AA13" s="664"/>
      <c r="AB13" s="674"/>
      <c r="AC13" s="664"/>
      <c r="AD13" s="676"/>
      <c r="AE13" s="663"/>
      <c r="AF13" s="676"/>
      <c r="AG13" s="663"/>
      <c r="AH13" s="674"/>
      <c r="AI13" s="664"/>
      <c r="AJ13" s="674"/>
      <c r="AK13" s="664"/>
      <c r="AL13" s="676"/>
      <c r="AM13" s="663"/>
      <c r="AN13" s="676"/>
      <c r="AO13" s="663"/>
      <c r="AP13" s="674"/>
      <c r="AQ13" s="664"/>
      <c r="AR13" s="268"/>
      <c r="AS13" s="135"/>
      <c r="AT13" s="306">
        <v>5</v>
      </c>
      <c r="AU13" s="475" t="s">
        <v>203</v>
      </c>
      <c r="AV13" s="306" t="s">
        <v>162</v>
      </c>
      <c r="AW13" s="308" t="s">
        <v>130</v>
      </c>
      <c r="AX13" s="309"/>
      <c r="AY13" s="314" t="str">
        <f t="shared" si="4"/>
        <v>N/A</v>
      </c>
      <c r="AZ13" s="240"/>
      <c r="BA13" s="371" t="str">
        <f t="shared" si="5"/>
        <v>N/A</v>
      </c>
      <c r="BB13" s="371"/>
      <c r="BC13" s="371" t="str">
        <f t="shared" si="0"/>
        <v>N/A</v>
      </c>
      <c r="BD13" s="371"/>
      <c r="BE13" s="371" t="str">
        <f t="shared" si="0"/>
        <v>N/A</v>
      </c>
      <c r="BF13" s="371"/>
      <c r="BG13" s="371" t="str">
        <f t="shared" si="0"/>
        <v>N/A</v>
      </c>
      <c r="BH13" s="371"/>
      <c r="BI13" s="371" t="str">
        <f t="shared" si="0"/>
        <v>N/A</v>
      </c>
      <c r="BJ13" s="371"/>
      <c r="BK13" s="371" t="str">
        <f t="shared" si="0"/>
        <v>N/A</v>
      </c>
      <c r="BL13" s="371"/>
      <c r="BM13" s="371" t="str">
        <f t="shared" si="0"/>
        <v>N/A</v>
      </c>
      <c r="BN13" s="371"/>
      <c r="BO13" s="371" t="str">
        <f t="shared" si="0"/>
        <v>N/A</v>
      </c>
      <c r="BP13" s="371"/>
      <c r="BQ13" s="371" t="str">
        <f t="shared" si="0"/>
        <v>N/A</v>
      </c>
      <c r="BR13" s="371"/>
      <c r="BS13" s="371" t="str">
        <f t="shared" si="0"/>
        <v>N/A</v>
      </c>
      <c r="BT13" s="371"/>
      <c r="BU13" s="371" t="str">
        <f t="shared" si="0"/>
        <v>N/A</v>
      </c>
      <c r="BV13" s="371"/>
      <c r="BW13" s="371" t="str">
        <f t="shared" si="0"/>
        <v>N/A</v>
      </c>
      <c r="BX13" s="371"/>
      <c r="BY13" s="371" t="str">
        <f t="shared" si="0"/>
        <v>N/A</v>
      </c>
      <c r="BZ13" s="371"/>
      <c r="CA13" s="371" t="str">
        <f t="shared" si="0"/>
        <v>N/A</v>
      </c>
      <c r="CB13" s="240"/>
      <c r="CC13" s="371" t="str">
        <f t="shared" si="1"/>
        <v>N/A</v>
      </c>
      <c r="CD13" s="371"/>
      <c r="CE13" s="371" t="str">
        <f t="shared" si="2"/>
        <v>N/A</v>
      </c>
      <c r="CF13" s="371"/>
      <c r="CG13" s="371" t="str">
        <f t="shared" si="3"/>
        <v>N/A</v>
      </c>
      <c r="CH13" s="240"/>
      <c r="CI13" s="100"/>
      <c r="CJ13" s="100"/>
      <c r="CK13" s="100"/>
      <c r="CL13" s="100"/>
      <c r="CM13" s="100"/>
    </row>
    <row r="14" spans="1:91" ht="24.75" customHeight="1">
      <c r="A14" s="395" t="s">
        <v>165</v>
      </c>
      <c r="B14" s="422">
        <v>1834</v>
      </c>
      <c r="C14" s="76">
        <v>6</v>
      </c>
      <c r="D14" s="196" t="s">
        <v>326</v>
      </c>
      <c r="E14" s="76" t="s">
        <v>162</v>
      </c>
      <c r="F14" s="712"/>
      <c r="G14" s="664"/>
      <c r="H14" s="712"/>
      <c r="I14" s="664"/>
      <c r="J14" s="712"/>
      <c r="K14" s="664"/>
      <c r="L14" s="712"/>
      <c r="M14" s="664"/>
      <c r="N14" s="712"/>
      <c r="O14" s="664"/>
      <c r="P14" s="712"/>
      <c r="Q14" s="664"/>
      <c r="R14" s="712"/>
      <c r="S14" s="664"/>
      <c r="T14" s="674"/>
      <c r="U14" s="664"/>
      <c r="V14" s="674"/>
      <c r="W14" s="664"/>
      <c r="X14" s="674"/>
      <c r="Y14" s="664"/>
      <c r="Z14" s="674"/>
      <c r="AA14" s="664"/>
      <c r="AB14" s="674"/>
      <c r="AC14" s="664"/>
      <c r="AD14" s="674"/>
      <c r="AE14" s="664"/>
      <c r="AF14" s="674"/>
      <c r="AG14" s="664"/>
      <c r="AH14" s="674"/>
      <c r="AI14" s="664"/>
      <c r="AJ14" s="674"/>
      <c r="AK14" s="697"/>
      <c r="AL14" s="674"/>
      <c r="AM14" s="697"/>
      <c r="AN14" s="674"/>
      <c r="AO14" s="663"/>
      <c r="AP14" s="674"/>
      <c r="AQ14" s="664"/>
      <c r="AR14" s="268"/>
      <c r="AS14" s="135"/>
      <c r="AT14" s="239">
        <v>6</v>
      </c>
      <c r="AU14" s="373" t="s">
        <v>211</v>
      </c>
      <c r="AV14" s="306" t="s">
        <v>162</v>
      </c>
      <c r="AW14" s="308" t="s">
        <v>130</v>
      </c>
      <c r="AX14" s="309"/>
      <c r="AY14" s="314" t="str">
        <f t="shared" si="4"/>
        <v>N/A</v>
      </c>
      <c r="AZ14" s="240"/>
      <c r="BA14" s="371" t="str">
        <f t="shared" si="5"/>
        <v>N/A</v>
      </c>
      <c r="BB14" s="371"/>
      <c r="BC14" s="371" t="str">
        <f t="shared" si="0"/>
        <v>N/A</v>
      </c>
      <c r="BD14" s="371"/>
      <c r="BE14" s="371" t="str">
        <f t="shared" si="0"/>
        <v>N/A</v>
      </c>
      <c r="BF14" s="371"/>
      <c r="BG14" s="371" t="str">
        <f t="shared" si="0"/>
        <v>N/A</v>
      </c>
      <c r="BH14" s="371"/>
      <c r="BI14" s="371" t="str">
        <f t="shared" si="0"/>
        <v>N/A</v>
      </c>
      <c r="BJ14" s="371"/>
      <c r="BK14" s="371" t="str">
        <f t="shared" si="0"/>
        <v>N/A</v>
      </c>
      <c r="BL14" s="371"/>
      <c r="BM14" s="371" t="str">
        <f t="shared" si="0"/>
        <v>N/A</v>
      </c>
      <c r="BN14" s="371"/>
      <c r="BO14" s="371" t="str">
        <f t="shared" si="0"/>
        <v>N/A</v>
      </c>
      <c r="BP14" s="371"/>
      <c r="BQ14" s="371" t="str">
        <f t="shared" si="0"/>
        <v>N/A</v>
      </c>
      <c r="BR14" s="371"/>
      <c r="BS14" s="371" t="str">
        <f t="shared" si="0"/>
        <v>N/A</v>
      </c>
      <c r="BT14" s="371"/>
      <c r="BU14" s="371" t="str">
        <f t="shared" si="0"/>
        <v>N/A</v>
      </c>
      <c r="BV14" s="371"/>
      <c r="BW14" s="371" t="str">
        <f t="shared" si="0"/>
        <v>N/A</v>
      </c>
      <c r="BX14" s="371"/>
      <c r="BY14" s="371" t="str">
        <f t="shared" si="0"/>
        <v>N/A</v>
      </c>
      <c r="BZ14" s="371"/>
      <c r="CA14" s="371" t="str">
        <f t="shared" si="0"/>
        <v>N/A</v>
      </c>
      <c r="CB14" s="240"/>
      <c r="CC14" s="371" t="str">
        <f t="shared" si="1"/>
        <v>N/A</v>
      </c>
      <c r="CD14" s="371"/>
      <c r="CE14" s="371" t="str">
        <f t="shared" si="2"/>
        <v>N/A</v>
      </c>
      <c r="CF14" s="371"/>
      <c r="CG14" s="371" t="str">
        <f t="shared" si="3"/>
        <v>N/A</v>
      </c>
      <c r="CH14" s="240"/>
      <c r="CI14" s="100"/>
      <c r="CJ14" s="100"/>
      <c r="CK14" s="100"/>
      <c r="CL14" s="100"/>
      <c r="CM14" s="100"/>
    </row>
    <row r="15" spans="1:91" s="1" customFormat="1" ht="24.75" customHeight="1">
      <c r="A15" s="395"/>
      <c r="B15" s="423">
        <v>2837</v>
      </c>
      <c r="C15" s="72">
        <v>7</v>
      </c>
      <c r="D15" s="582" t="s">
        <v>103</v>
      </c>
      <c r="E15" s="76" t="s">
        <v>162</v>
      </c>
      <c r="F15" s="680"/>
      <c r="G15" s="664"/>
      <c r="H15" s="680"/>
      <c r="I15" s="664"/>
      <c r="J15" s="680"/>
      <c r="K15" s="664"/>
      <c r="L15" s="680"/>
      <c r="M15" s="664"/>
      <c r="N15" s="680"/>
      <c r="O15" s="664"/>
      <c r="P15" s="680"/>
      <c r="Q15" s="664"/>
      <c r="R15" s="680"/>
      <c r="S15" s="664"/>
      <c r="T15" s="673"/>
      <c r="U15" s="664"/>
      <c r="V15" s="673"/>
      <c r="W15" s="664"/>
      <c r="X15" s="673"/>
      <c r="Y15" s="664"/>
      <c r="Z15" s="673"/>
      <c r="AA15" s="664"/>
      <c r="AB15" s="673"/>
      <c r="AC15" s="664"/>
      <c r="AD15" s="680"/>
      <c r="AE15" s="664"/>
      <c r="AF15" s="680"/>
      <c r="AG15" s="664"/>
      <c r="AH15" s="673"/>
      <c r="AI15" s="664"/>
      <c r="AJ15" s="673"/>
      <c r="AK15" s="664"/>
      <c r="AL15" s="680"/>
      <c r="AM15" s="664"/>
      <c r="AN15" s="680"/>
      <c r="AO15" s="664"/>
      <c r="AP15" s="673"/>
      <c r="AQ15" s="664"/>
      <c r="AR15" s="197"/>
      <c r="AS15" s="99"/>
      <c r="AT15" s="306">
        <v>7</v>
      </c>
      <c r="AU15" s="307" t="s">
        <v>237</v>
      </c>
      <c r="AV15" s="306" t="s">
        <v>162</v>
      </c>
      <c r="AW15" s="308" t="s">
        <v>130</v>
      </c>
      <c r="AX15" s="309"/>
      <c r="AY15" s="314" t="str">
        <f t="shared" si="4"/>
        <v>N/A</v>
      </c>
      <c r="AZ15" s="240"/>
      <c r="BA15" s="371" t="str">
        <f t="shared" si="5"/>
        <v>N/A</v>
      </c>
      <c r="BB15" s="371"/>
      <c r="BC15" s="371" t="str">
        <f t="shared" si="0"/>
        <v>N/A</v>
      </c>
      <c r="BD15" s="371"/>
      <c r="BE15" s="371" t="str">
        <f t="shared" si="0"/>
        <v>N/A</v>
      </c>
      <c r="BF15" s="371"/>
      <c r="BG15" s="371" t="str">
        <f t="shared" si="0"/>
        <v>N/A</v>
      </c>
      <c r="BH15" s="371"/>
      <c r="BI15" s="371" t="str">
        <f t="shared" si="0"/>
        <v>N/A</v>
      </c>
      <c r="BJ15" s="371"/>
      <c r="BK15" s="371" t="str">
        <f t="shared" si="0"/>
        <v>N/A</v>
      </c>
      <c r="BL15" s="371"/>
      <c r="BM15" s="371" t="str">
        <f t="shared" si="0"/>
        <v>N/A</v>
      </c>
      <c r="BN15" s="371"/>
      <c r="BO15" s="371" t="str">
        <f t="shared" si="0"/>
        <v>N/A</v>
      </c>
      <c r="BP15" s="371"/>
      <c r="BQ15" s="371" t="str">
        <f t="shared" si="0"/>
        <v>N/A</v>
      </c>
      <c r="BR15" s="371"/>
      <c r="BS15" s="371" t="str">
        <f t="shared" si="0"/>
        <v>N/A</v>
      </c>
      <c r="BT15" s="371"/>
      <c r="BU15" s="371" t="str">
        <f t="shared" si="0"/>
        <v>N/A</v>
      </c>
      <c r="BV15" s="371"/>
      <c r="BW15" s="371" t="str">
        <f t="shared" si="0"/>
        <v>N/A</v>
      </c>
      <c r="BX15" s="371"/>
      <c r="BY15" s="371" t="str">
        <f t="shared" si="0"/>
        <v>N/A</v>
      </c>
      <c r="BZ15" s="371"/>
      <c r="CA15" s="371" t="str">
        <f t="shared" si="0"/>
        <v>N/A</v>
      </c>
      <c r="CB15" s="240"/>
      <c r="CC15" s="371" t="str">
        <f t="shared" si="1"/>
        <v>N/A</v>
      </c>
      <c r="CD15" s="371"/>
      <c r="CE15" s="371" t="str">
        <f t="shared" si="2"/>
        <v>N/A</v>
      </c>
      <c r="CF15" s="371"/>
      <c r="CG15" s="371" t="str">
        <f t="shared" si="3"/>
        <v>N/A</v>
      </c>
      <c r="CH15" s="240"/>
      <c r="CI15" s="100"/>
      <c r="CJ15" s="100"/>
      <c r="CK15" s="100"/>
      <c r="CL15" s="100"/>
      <c r="CM15" s="100"/>
    </row>
    <row r="16" spans="1:91" s="1" customFormat="1" ht="15.75" customHeight="1">
      <c r="A16" s="395"/>
      <c r="B16" s="422">
        <v>2838</v>
      </c>
      <c r="C16" s="76">
        <v>8</v>
      </c>
      <c r="D16" s="583" t="s">
        <v>104</v>
      </c>
      <c r="E16" s="76" t="s">
        <v>162</v>
      </c>
      <c r="F16" s="680"/>
      <c r="G16" s="664"/>
      <c r="H16" s="680"/>
      <c r="I16" s="664"/>
      <c r="J16" s="680"/>
      <c r="K16" s="664"/>
      <c r="L16" s="680"/>
      <c r="M16" s="664"/>
      <c r="N16" s="680"/>
      <c r="O16" s="664"/>
      <c r="P16" s="680"/>
      <c r="Q16" s="664"/>
      <c r="R16" s="680"/>
      <c r="S16" s="664"/>
      <c r="T16" s="673"/>
      <c r="U16" s="664"/>
      <c r="V16" s="673"/>
      <c r="W16" s="664"/>
      <c r="X16" s="673"/>
      <c r="Y16" s="664"/>
      <c r="Z16" s="673"/>
      <c r="AA16" s="664"/>
      <c r="AB16" s="673"/>
      <c r="AC16" s="664"/>
      <c r="AD16" s="680"/>
      <c r="AE16" s="664"/>
      <c r="AF16" s="680"/>
      <c r="AG16" s="664"/>
      <c r="AH16" s="673"/>
      <c r="AI16" s="664"/>
      <c r="AJ16" s="673"/>
      <c r="AK16" s="664"/>
      <c r="AL16" s="680"/>
      <c r="AM16" s="664"/>
      <c r="AN16" s="680"/>
      <c r="AO16" s="664"/>
      <c r="AP16" s="673"/>
      <c r="AQ16" s="664"/>
      <c r="AR16" s="268"/>
      <c r="AS16" s="135"/>
      <c r="AT16" s="239">
        <v>8</v>
      </c>
      <c r="AU16" s="307" t="s">
        <v>197</v>
      </c>
      <c r="AV16" s="306" t="s">
        <v>162</v>
      </c>
      <c r="AW16" s="308" t="s">
        <v>130</v>
      </c>
      <c r="AX16" s="309"/>
      <c r="AY16" s="314" t="str">
        <f t="shared" si="4"/>
        <v>N/A</v>
      </c>
      <c r="AZ16" s="240"/>
      <c r="BA16" s="371" t="str">
        <f t="shared" si="5"/>
        <v>N/A</v>
      </c>
      <c r="BB16" s="371"/>
      <c r="BC16" s="371" t="str">
        <f t="shared" si="0"/>
        <v>N/A</v>
      </c>
      <c r="BD16" s="371"/>
      <c r="BE16" s="371" t="str">
        <f t="shared" si="0"/>
        <v>N/A</v>
      </c>
      <c r="BF16" s="371"/>
      <c r="BG16" s="371" t="str">
        <f t="shared" si="0"/>
        <v>N/A</v>
      </c>
      <c r="BH16" s="371"/>
      <c r="BI16" s="371" t="str">
        <f t="shared" si="0"/>
        <v>N/A</v>
      </c>
      <c r="BJ16" s="371"/>
      <c r="BK16" s="371" t="str">
        <f t="shared" si="0"/>
        <v>N/A</v>
      </c>
      <c r="BL16" s="371"/>
      <c r="BM16" s="371" t="str">
        <f t="shared" si="0"/>
        <v>N/A</v>
      </c>
      <c r="BN16" s="371"/>
      <c r="BO16" s="371" t="str">
        <f t="shared" si="0"/>
        <v>N/A</v>
      </c>
      <c r="BP16" s="371"/>
      <c r="BQ16" s="371" t="str">
        <f t="shared" si="0"/>
        <v>N/A</v>
      </c>
      <c r="BR16" s="371"/>
      <c r="BS16" s="371" t="str">
        <f t="shared" si="0"/>
        <v>N/A</v>
      </c>
      <c r="BT16" s="371"/>
      <c r="BU16" s="371" t="str">
        <f t="shared" si="0"/>
        <v>N/A</v>
      </c>
      <c r="BV16" s="371"/>
      <c r="BW16" s="371" t="str">
        <f t="shared" si="0"/>
        <v>N/A</v>
      </c>
      <c r="BX16" s="371"/>
      <c r="BY16" s="371" t="str">
        <f t="shared" si="0"/>
        <v>N/A</v>
      </c>
      <c r="BZ16" s="371"/>
      <c r="CA16" s="371" t="str">
        <f t="shared" si="0"/>
        <v>N/A</v>
      </c>
      <c r="CB16" s="240"/>
      <c r="CC16" s="371" t="str">
        <f t="shared" si="1"/>
        <v>N/A</v>
      </c>
      <c r="CD16" s="371"/>
      <c r="CE16" s="371" t="str">
        <f t="shared" si="2"/>
        <v>N/A</v>
      </c>
      <c r="CF16" s="371"/>
      <c r="CG16" s="371" t="str">
        <f t="shared" si="3"/>
        <v>N/A</v>
      </c>
      <c r="CH16" s="240"/>
      <c r="CI16" s="100"/>
      <c r="CJ16" s="100"/>
      <c r="CK16" s="100"/>
      <c r="CL16" s="100"/>
      <c r="CM16" s="100"/>
    </row>
    <row r="17" spans="1:91" ht="15.75" customHeight="1">
      <c r="A17" s="395" t="s">
        <v>172</v>
      </c>
      <c r="B17" s="422">
        <v>2577</v>
      </c>
      <c r="C17" s="72">
        <v>9</v>
      </c>
      <c r="D17" s="583" t="s">
        <v>64</v>
      </c>
      <c r="E17" s="76" t="s">
        <v>162</v>
      </c>
      <c r="F17" s="712"/>
      <c r="G17" s="697"/>
      <c r="H17" s="712"/>
      <c r="I17" s="697"/>
      <c r="J17" s="712"/>
      <c r="K17" s="697"/>
      <c r="L17" s="712"/>
      <c r="M17" s="697"/>
      <c r="N17" s="712"/>
      <c r="O17" s="697"/>
      <c r="P17" s="712"/>
      <c r="Q17" s="697"/>
      <c r="R17" s="712"/>
      <c r="S17" s="697"/>
      <c r="T17" s="674"/>
      <c r="U17" s="697"/>
      <c r="V17" s="674"/>
      <c r="W17" s="697"/>
      <c r="X17" s="674"/>
      <c r="Y17" s="697"/>
      <c r="Z17" s="674"/>
      <c r="AA17" s="697"/>
      <c r="AB17" s="674"/>
      <c r="AC17" s="697"/>
      <c r="AD17" s="674"/>
      <c r="AE17" s="697"/>
      <c r="AF17" s="674"/>
      <c r="AG17" s="697"/>
      <c r="AH17" s="674"/>
      <c r="AI17" s="697"/>
      <c r="AJ17" s="674"/>
      <c r="AK17" s="697"/>
      <c r="AL17" s="674"/>
      <c r="AM17" s="697"/>
      <c r="AN17" s="674"/>
      <c r="AO17" s="697"/>
      <c r="AP17" s="674"/>
      <c r="AQ17" s="664"/>
      <c r="AR17" s="268"/>
      <c r="AS17" s="135"/>
      <c r="AT17" s="306">
        <v>9</v>
      </c>
      <c r="AU17" s="307" t="s">
        <v>195</v>
      </c>
      <c r="AV17" s="306" t="s">
        <v>162</v>
      </c>
      <c r="AW17" s="308" t="s">
        <v>130</v>
      </c>
      <c r="AX17" s="309"/>
      <c r="AY17" s="314" t="str">
        <f t="shared" si="4"/>
        <v>N/A</v>
      </c>
      <c r="AZ17" s="240"/>
      <c r="BA17" s="371" t="str">
        <f t="shared" si="5"/>
        <v>N/A</v>
      </c>
      <c r="BB17" s="371"/>
      <c r="BC17" s="371" t="str">
        <f t="shared" si="0"/>
        <v>N/A</v>
      </c>
      <c r="BD17" s="371"/>
      <c r="BE17" s="371" t="str">
        <f t="shared" si="0"/>
        <v>N/A</v>
      </c>
      <c r="BF17" s="371"/>
      <c r="BG17" s="371" t="str">
        <f t="shared" si="0"/>
        <v>N/A</v>
      </c>
      <c r="BH17" s="371"/>
      <c r="BI17" s="371" t="str">
        <f t="shared" si="0"/>
        <v>N/A</v>
      </c>
      <c r="BJ17" s="371"/>
      <c r="BK17" s="371" t="str">
        <f t="shared" si="0"/>
        <v>N/A</v>
      </c>
      <c r="BL17" s="371"/>
      <c r="BM17" s="371" t="str">
        <f t="shared" si="0"/>
        <v>N/A</v>
      </c>
      <c r="BN17" s="371"/>
      <c r="BO17" s="371" t="str">
        <f t="shared" si="0"/>
        <v>N/A</v>
      </c>
      <c r="BP17" s="371"/>
      <c r="BQ17" s="371" t="str">
        <f t="shared" si="0"/>
        <v>N/A</v>
      </c>
      <c r="BR17" s="371"/>
      <c r="BS17" s="371" t="str">
        <f t="shared" si="0"/>
        <v>N/A</v>
      </c>
      <c r="BT17" s="371"/>
      <c r="BU17" s="371" t="str">
        <f t="shared" si="0"/>
        <v>N/A</v>
      </c>
      <c r="BV17" s="371"/>
      <c r="BW17" s="371" t="str">
        <f t="shared" si="0"/>
        <v>N/A</v>
      </c>
      <c r="BX17" s="371"/>
      <c r="BY17" s="371" t="str">
        <f t="shared" si="0"/>
        <v>N/A</v>
      </c>
      <c r="BZ17" s="371"/>
      <c r="CA17" s="371" t="str">
        <f t="shared" si="0"/>
        <v>N/A</v>
      </c>
      <c r="CB17" s="240"/>
      <c r="CC17" s="371" t="str">
        <f t="shared" si="1"/>
        <v>N/A</v>
      </c>
      <c r="CD17" s="371"/>
      <c r="CE17" s="371" t="str">
        <f t="shared" si="2"/>
        <v>N/A</v>
      </c>
      <c r="CF17" s="371"/>
      <c r="CG17" s="371" t="str">
        <f t="shared" si="3"/>
        <v>N/A</v>
      </c>
      <c r="CH17" s="240"/>
      <c r="CI17" s="100"/>
      <c r="CJ17" s="100"/>
      <c r="CK17" s="100"/>
      <c r="CL17" s="100"/>
      <c r="CM17" s="100"/>
    </row>
    <row r="18" spans="2:91" ht="15.75" customHeight="1">
      <c r="B18" s="422">
        <v>2839</v>
      </c>
      <c r="C18" s="125">
        <v>10</v>
      </c>
      <c r="D18" s="102" t="s">
        <v>312</v>
      </c>
      <c r="E18" s="76" t="s">
        <v>162</v>
      </c>
      <c r="F18" s="712"/>
      <c r="G18" s="664"/>
      <c r="H18" s="712"/>
      <c r="I18" s="664"/>
      <c r="J18" s="712"/>
      <c r="K18" s="664"/>
      <c r="L18" s="712"/>
      <c r="M18" s="664"/>
      <c r="N18" s="712"/>
      <c r="O18" s="664"/>
      <c r="P18" s="712"/>
      <c r="Q18" s="664"/>
      <c r="R18" s="712"/>
      <c r="S18" s="664"/>
      <c r="T18" s="674"/>
      <c r="U18" s="664"/>
      <c r="V18" s="674"/>
      <c r="W18" s="664"/>
      <c r="X18" s="674"/>
      <c r="Y18" s="664"/>
      <c r="Z18" s="674"/>
      <c r="AA18" s="664"/>
      <c r="AB18" s="674"/>
      <c r="AC18" s="664"/>
      <c r="AD18" s="676"/>
      <c r="AE18" s="663"/>
      <c r="AF18" s="676"/>
      <c r="AG18" s="663"/>
      <c r="AH18" s="674"/>
      <c r="AI18" s="664"/>
      <c r="AJ18" s="674"/>
      <c r="AK18" s="664"/>
      <c r="AL18" s="676"/>
      <c r="AM18" s="663"/>
      <c r="AN18" s="676"/>
      <c r="AO18" s="663"/>
      <c r="AP18" s="674"/>
      <c r="AQ18" s="664"/>
      <c r="AR18" s="268"/>
      <c r="AS18" s="135"/>
      <c r="AT18" s="345">
        <v>10</v>
      </c>
      <c r="AU18" s="633" t="s">
        <v>12</v>
      </c>
      <c r="AV18" s="306" t="s">
        <v>162</v>
      </c>
      <c r="AW18" s="308" t="s">
        <v>130</v>
      </c>
      <c r="AX18" s="309"/>
      <c r="AY18" s="314" t="str">
        <f t="shared" si="4"/>
        <v>N/A</v>
      </c>
      <c r="AZ18" s="240"/>
      <c r="BA18" s="371" t="str">
        <f t="shared" si="5"/>
        <v>N/A</v>
      </c>
      <c r="BB18" s="371"/>
      <c r="BC18" s="371" t="str">
        <f t="shared" si="0"/>
        <v>N/A</v>
      </c>
      <c r="BD18" s="371"/>
      <c r="BE18" s="371" t="str">
        <f t="shared" si="0"/>
        <v>N/A</v>
      </c>
      <c r="BF18" s="371"/>
      <c r="BG18" s="371" t="str">
        <f t="shared" si="0"/>
        <v>N/A</v>
      </c>
      <c r="BH18" s="371"/>
      <c r="BI18" s="371" t="str">
        <f t="shared" si="0"/>
        <v>N/A</v>
      </c>
      <c r="BJ18" s="371"/>
      <c r="BK18" s="371" t="str">
        <f t="shared" si="0"/>
        <v>N/A</v>
      </c>
      <c r="BL18" s="371"/>
      <c r="BM18" s="371" t="str">
        <f t="shared" si="0"/>
        <v>N/A</v>
      </c>
      <c r="BN18" s="371"/>
      <c r="BO18" s="371" t="str">
        <f t="shared" si="0"/>
        <v>N/A</v>
      </c>
      <c r="BP18" s="371"/>
      <c r="BQ18" s="371" t="str">
        <f t="shared" si="0"/>
        <v>N/A</v>
      </c>
      <c r="BR18" s="371"/>
      <c r="BS18" s="371" t="str">
        <f t="shared" si="0"/>
        <v>N/A</v>
      </c>
      <c r="BT18" s="371"/>
      <c r="BU18" s="371" t="str">
        <f t="shared" si="0"/>
        <v>N/A</v>
      </c>
      <c r="BV18" s="371"/>
      <c r="BW18" s="371" t="str">
        <f t="shared" si="0"/>
        <v>N/A</v>
      </c>
      <c r="BX18" s="371"/>
      <c r="BY18" s="371" t="str">
        <f t="shared" si="0"/>
        <v>N/A</v>
      </c>
      <c r="BZ18" s="371"/>
      <c r="CA18" s="371" t="str">
        <f t="shared" si="0"/>
        <v>N/A</v>
      </c>
      <c r="CB18" s="240"/>
      <c r="CC18" s="371" t="str">
        <f t="shared" si="1"/>
        <v>N/A</v>
      </c>
      <c r="CD18" s="371"/>
      <c r="CE18" s="371" t="str">
        <f t="shared" si="2"/>
        <v>N/A</v>
      </c>
      <c r="CF18" s="371"/>
      <c r="CG18" s="371" t="str">
        <f t="shared" si="3"/>
        <v>N/A</v>
      </c>
      <c r="CH18" s="240"/>
      <c r="CI18" s="100"/>
      <c r="CJ18" s="100"/>
      <c r="CK18" s="100"/>
      <c r="CL18" s="100"/>
      <c r="CM18" s="100"/>
    </row>
    <row r="19" spans="1:91" ht="15.75" customHeight="1">
      <c r="A19" s="395" t="s">
        <v>172</v>
      </c>
      <c r="B19" s="422">
        <v>1926</v>
      </c>
      <c r="C19" s="126">
        <v>11</v>
      </c>
      <c r="D19" s="583" t="s">
        <v>318</v>
      </c>
      <c r="E19" s="76" t="s">
        <v>162</v>
      </c>
      <c r="F19" s="712"/>
      <c r="G19" s="664"/>
      <c r="H19" s="712"/>
      <c r="I19" s="664"/>
      <c r="J19" s="712"/>
      <c r="K19" s="664"/>
      <c r="L19" s="712"/>
      <c r="M19" s="664"/>
      <c r="N19" s="712"/>
      <c r="O19" s="664"/>
      <c r="P19" s="712"/>
      <c r="Q19" s="664"/>
      <c r="R19" s="712"/>
      <c r="S19" s="664"/>
      <c r="T19" s="674"/>
      <c r="U19" s="664"/>
      <c r="V19" s="674"/>
      <c r="W19" s="664"/>
      <c r="X19" s="674"/>
      <c r="Y19" s="664"/>
      <c r="Z19" s="674"/>
      <c r="AA19" s="664"/>
      <c r="AB19" s="674"/>
      <c r="AC19" s="697"/>
      <c r="AD19" s="674"/>
      <c r="AE19" s="697"/>
      <c r="AF19" s="674"/>
      <c r="AG19" s="697"/>
      <c r="AH19" s="674"/>
      <c r="AI19" s="697"/>
      <c r="AJ19" s="674"/>
      <c r="AK19" s="697"/>
      <c r="AL19" s="674"/>
      <c r="AM19" s="697"/>
      <c r="AN19" s="674"/>
      <c r="AO19" s="663"/>
      <c r="AP19" s="674"/>
      <c r="AQ19" s="664"/>
      <c r="AR19" s="268"/>
      <c r="AS19" s="135"/>
      <c r="AT19" s="346">
        <v>11</v>
      </c>
      <c r="AU19" s="307" t="s">
        <v>201</v>
      </c>
      <c r="AV19" s="306" t="s">
        <v>162</v>
      </c>
      <c r="AW19" s="308" t="s">
        <v>130</v>
      </c>
      <c r="AX19" s="309"/>
      <c r="AY19" s="314" t="str">
        <f t="shared" si="4"/>
        <v>N/A</v>
      </c>
      <c r="AZ19" s="240"/>
      <c r="BA19" s="371" t="str">
        <f t="shared" si="5"/>
        <v>N/A</v>
      </c>
      <c r="BB19" s="371"/>
      <c r="BC19" s="371" t="str">
        <f t="shared" si="0"/>
        <v>N/A</v>
      </c>
      <c r="BD19" s="371"/>
      <c r="BE19" s="371" t="str">
        <f t="shared" si="0"/>
        <v>N/A</v>
      </c>
      <c r="BF19" s="371"/>
      <c r="BG19" s="371" t="str">
        <f t="shared" si="0"/>
        <v>N/A</v>
      </c>
      <c r="BH19" s="371"/>
      <c r="BI19" s="371" t="str">
        <f t="shared" si="0"/>
        <v>N/A</v>
      </c>
      <c r="BJ19" s="371"/>
      <c r="BK19" s="371" t="str">
        <f t="shared" si="0"/>
        <v>N/A</v>
      </c>
      <c r="BL19" s="371"/>
      <c r="BM19" s="371" t="str">
        <f t="shared" si="0"/>
        <v>N/A</v>
      </c>
      <c r="BN19" s="371"/>
      <c r="BO19" s="371" t="str">
        <f t="shared" si="0"/>
        <v>N/A</v>
      </c>
      <c r="BP19" s="371"/>
      <c r="BQ19" s="371" t="str">
        <f t="shared" si="0"/>
        <v>N/A</v>
      </c>
      <c r="BR19" s="371"/>
      <c r="BS19" s="371" t="str">
        <f t="shared" si="0"/>
        <v>N/A</v>
      </c>
      <c r="BT19" s="371"/>
      <c r="BU19" s="371" t="str">
        <f t="shared" si="0"/>
        <v>N/A</v>
      </c>
      <c r="BV19" s="371"/>
      <c r="BW19" s="371" t="str">
        <f t="shared" si="0"/>
        <v>N/A</v>
      </c>
      <c r="BX19" s="371"/>
      <c r="BY19" s="371" t="str">
        <f t="shared" si="0"/>
        <v>N/A</v>
      </c>
      <c r="BZ19" s="371"/>
      <c r="CA19" s="371" t="str">
        <f t="shared" si="0"/>
        <v>N/A</v>
      </c>
      <c r="CB19" s="240"/>
      <c r="CC19" s="371" t="str">
        <f t="shared" si="1"/>
        <v>N/A</v>
      </c>
      <c r="CD19" s="371"/>
      <c r="CE19" s="371" t="str">
        <f t="shared" si="2"/>
        <v>N/A</v>
      </c>
      <c r="CF19" s="371"/>
      <c r="CG19" s="371" t="str">
        <f t="shared" si="3"/>
        <v>N/A</v>
      </c>
      <c r="CH19" s="240"/>
      <c r="CI19" s="100"/>
      <c r="CJ19" s="100"/>
      <c r="CK19" s="100"/>
      <c r="CL19" s="100"/>
      <c r="CM19" s="100"/>
    </row>
    <row r="20" spans="2:91" ht="15.75" customHeight="1">
      <c r="B20" s="422">
        <v>2864</v>
      </c>
      <c r="C20" s="72">
        <v>12</v>
      </c>
      <c r="D20" s="102" t="s">
        <v>314</v>
      </c>
      <c r="E20" s="125" t="s">
        <v>162</v>
      </c>
      <c r="F20" s="712"/>
      <c r="G20" s="664"/>
      <c r="H20" s="712"/>
      <c r="I20" s="664"/>
      <c r="J20" s="712"/>
      <c r="K20" s="664"/>
      <c r="L20" s="712"/>
      <c r="M20" s="664"/>
      <c r="N20" s="712"/>
      <c r="O20" s="664"/>
      <c r="P20" s="712"/>
      <c r="Q20" s="664"/>
      <c r="R20" s="712"/>
      <c r="S20" s="664"/>
      <c r="T20" s="674"/>
      <c r="U20" s="664"/>
      <c r="V20" s="674"/>
      <c r="W20" s="664"/>
      <c r="X20" s="674"/>
      <c r="Y20" s="664"/>
      <c r="Z20" s="674"/>
      <c r="AA20" s="664"/>
      <c r="AB20" s="674"/>
      <c r="AC20" s="664"/>
      <c r="AD20" s="674"/>
      <c r="AE20" s="664"/>
      <c r="AF20" s="674"/>
      <c r="AG20" s="664"/>
      <c r="AH20" s="674"/>
      <c r="AI20" s="664"/>
      <c r="AJ20" s="674"/>
      <c r="AK20" s="664"/>
      <c r="AL20" s="674"/>
      <c r="AM20" s="664"/>
      <c r="AN20" s="674"/>
      <c r="AO20" s="664"/>
      <c r="AP20" s="674"/>
      <c r="AQ20" s="664"/>
      <c r="AR20" s="268"/>
      <c r="AS20" s="135"/>
      <c r="AT20" s="306">
        <v>12</v>
      </c>
      <c r="AU20" s="633" t="s">
        <v>13</v>
      </c>
      <c r="AV20" s="306" t="s">
        <v>162</v>
      </c>
      <c r="AW20" s="308" t="s">
        <v>130</v>
      </c>
      <c r="AX20" s="309"/>
      <c r="AY20" s="314" t="str">
        <f t="shared" si="4"/>
        <v>N/A</v>
      </c>
      <c r="AZ20" s="240"/>
      <c r="BA20" s="371" t="str">
        <f t="shared" si="5"/>
        <v>N/A</v>
      </c>
      <c r="BB20" s="371"/>
      <c r="BC20" s="371" t="str">
        <f t="shared" si="0"/>
        <v>N/A</v>
      </c>
      <c r="BD20" s="371"/>
      <c r="BE20" s="371" t="str">
        <f t="shared" si="0"/>
        <v>N/A</v>
      </c>
      <c r="BF20" s="371"/>
      <c r="BG20" s="371" t="str">
        <f t="shared" si="0"/>
        <v>N/A</v>
      </c>
      <c r="BH20" s="371"/>
      <c r="BI20" s="371" t="str">
        <f t="shared" si="0"/>
        <v>N/A</v>
      </c>
      <c r="BJ20" s="371"/>
      <c r="BK20" s="371" t="str">
        <f t="shared" si="0"/>
        <v>N/A</v>
      </c>
      <c r="BL20" s="371"/>
      <c r="BM20" s="371" t="str">
        <f t="shared" si="0"/>
        <v>N/A</v>
      </c>
      <c r="BN20" s="371"/>
      <c r="BO20" s="371" t="str">
        <f t="shared" si="0"/>
        <v>N/A</v>
      </c>
      <c r="BP20" s="371"/>
      <c r="BQ20" s="371" t="str">
        <f t="shared" si="0"/>
        <v>N/A</v>
      </c>
      <c r="BR20" s="371"/>
      <c r="BS20" s="371" t="str">
        <f t="shared" si="0"/>
        <v>N/A</v>
      </c>
      <c r="BT20" s="371"/>
      <c r="BU20" s="371" t="str">
        <f t="shared" si="0"/>
        <v>N/A</v>
      </c>
      <c r="BV20" s="371"/>
      <c r="BW20" s="371" t="str">
        <f t="shared" si="0"/>
        <v>N/A</v>
      </c>
      <c r="BX20" s="371"/>
      <c r="BY20" s="371" t="str">
        <f t="shared" si="0"/>
        <v>N/A</v>
      </c>
      <c r="BZ20" s="371"/>
      <c r="CA20" s="371" t="str">
        <f t="shared" si="0"/>
        <v>N/A</v>
      </c>
      <c r="CB20" s="240"/>
      <c r="CC20" s="371" t="str">
        <f t="shared" si="1"/>
        <v>N/A</v>
      </c>
      <c r="CD20" s="371"/>
      <c r="CE20" s="371" t="str">
        <f t="shared" si="2"/>
        <v>N/A</v>
      </c>
      <c r="CF20" s="371"/>
      <c r="CG20" s="371" t="str">
        <f t="shared" si="3"/>
        <v>N/A</v>
      </c>
      <c r="CH20" s="240"/>
      <c r="CI20" s="100"/>
      <c r="CJ20" s="100"/>
      <c r="CK20" s="100"/>
      <c r="CL20" s="100"/>
      <c r="CM20" s="100"/>
    </row>
    <row r="21" spans="2:91" ht="22.5" customHeight="1">
      <c r="B21" s="422">
        <v>2578</v>
      </c>
      <c r="C21" s="109">
        <v>13</v>
      </c>
      <c r="D21" s="583" t="s">
        <v>96</v>
      </c>
      <c r="E21" s="238" t="s">
        <v>162</v>
      </c>
      <c r="F21" s="713"/>
      <c r="G21" s="670"/>
      <c r="H21" s="713"/>
      <c r="I21" s="670"/>
      <c r="J21" s="713"/>
      <c r="K21" s="670"/>
      <c r="L21" s="713"/>
      <c r="M21" s="670"/>
      <c r="N21" s="713"/>
      <c r="O21" s="670"/>
      <c r="P21" s="713"/>
      <c r="Q21" s="670"/>
      <c r="R21" s="713"/>
      <c r="S21" s="670"/>
      <c r="T21" s="679"/>
      <c r="U21" s="670"/>
      <c r="V21" s="679"/>
      <c r="W21" s="670"/>
      <c r="X21" s="679"/>
      <c r="Y21" s="670"/>
      <c r="Z21" s="679"/>
      <c r="AA21" s="670"/>
      <c r="AB21" s="679"/>
      <c r="AC21" s="670"/>
      <c r="AD21" s="679"/>
      <c r="AE21" s="670"/>
      <c r="AF21" s="679"/>
      <c r="AG21" s="670"/>
      <c r="AH21" s="679"/>
      <c r="AI21" s="670"/>
      <c r="AJ21" s="679"/>
      <c r="AK21" s="670"/>
      <c r="AL21" s="679"/>
      <c r="AM21" s="670"/>
      <c r="AN21" s="679"/>
      <c r="AO21" s="670"/>
      <c r="AP21" s="679"/>
      <c r="AQ21" s="670"/>
      <c r="AR21" s="268"/>
      <c r="AS21" s="135"/>
      <c r="AT21" s="347">
        <v>13</v>
      </c>
      <c r="AU21" s="307" t="s">
        <v>198</v>
      </c>
      <c r="AV21" s="306" t="s">
        <v>162</v>
      </c>
      <c r="AW21" s="308" t="s">
        <v>130</v>
      </c>
      <c r="AX21" s="309"/>
      <c r="AY21" s="314" t="str">
        <f t="shared" si="4"/>
        <v>N/A</v>
      </c>
      <c r="AZ21" s="348"/>
      <c r="BA21" s="371" t="str">
        <f>IF(OR(ISBLANK(H21),ISBLANK(J21)),"N/A",IF(ABS((J21-H21)/J21)&gt;0.25,"&gt; 25%","ok"))</f>
        <v>N/A</v>
      </c>
      <c r="BB21" s="371"/>
      <c r="BC21" s="371" t="str">
        <f t="shared" si="0"/>
        <v>N/A</v>
      </c>
      <c r="BD21" s="371"/>
      <c r="BE21" s="371" t="str">
        <f t="shared" si="0"/>
        <v>N/A</v>
      </c>
      <c r="BF21" s="371"/>
      <c r="BG21" s="371" t="str">
        <f t="shared" si="0"/>
        <v>N/A</v>
      </c>
      <c r="BH21" s="371"/>
      <c r="BI21" s="371" t="str">
        <f t="shared" si="0"/>
        <v>N/A</v>
      </c>
      <c r="BJ21" s="371"/>
      <c r="BK21" s="371" t="str">
        <f t="shared" si="0"/>
        <v>N/A</v>
      </c>
      <c r="BL21" s="371"/>
      <c r="BM21" s="371" t="str">
        <f t="shared" si="0"/>
        <v>N/A</v>
      </c>
      <c r="BN21" s="371"/>
      <c r="BO21" s="371" t="str">
        <f t="shared" si="0"/>
        <v>N/A</v>
      </c>
      <c r="BP21" s="371"/>
      <c r="BQ21" s="371" t="str">
        <f t="shared" si="0"/>
        <v>N/A</v>
      </c>
      <c r="BR21" s="371"/>
      <c r="BS21" s="371" t="str">
        <f t="shared" si="0"/>
        <v>N/A</v>
      </c>
      <c r="BT21" s="371"/>
      <c r="BU21" s="371" t="str">
        <f t="shared" si="0"/>
        <v>N/A</v>
      </c>
      <c r="BV21" s="371"/>
      <c r="BW21" s="371" t="str">
        <f t="shared" si="0"/>
        <v>N/A</v>
      </c>
      <c r="BX21" s="371"/>
      <c r="BY21" s="371" t="str">
        <f t="shared" si="0"/>
        <v>N/A</v>
      </c>
      <c r="BZ21" s="371"/>
      <c r="CA21" s="371" t="str">
        <f t="shared" si="0"/>
        <v>N/A</v>
      </c>
      <c r="CB21" s="348"/>
      <c r="CC21" s="371" t="str">
        <f t="shared" si="1"/>
        <v>N/A</v>
      </c>
      <c r="CD21" s="371"/>
      <c r="CE21" s="371" t="str">
        <f t="shared" si="2"/>
        <v>N/A</v>
      </c>
      <c r="CF21" s="371"/>
      <c r="CG21" s="371" t="str">
        <f t="shared" si="3"/>
        <v>N/A</v>
      </c>
      <c r="CH21" s="348"/>
      <c r="CI21" s="100"/>
      <c r="CJ21" s="100"/>
      <c r="CK21" s="100"/>
      <c r="CL21" s="100"/>
      <c r="CM21" s="100"/>
    </row>
    <row r="22" spans="2:91" ht="4.5" customHeight="1">
      <c r="B22" s="422">
        <v>5017</v>
      </c>
      <c r="C22" s="239"/>
      <c r="D22" s="586"/>
      <c r="E22" s="239"/>
      <c r="F22" s="714"/>
      <c r="G22" s="240"/>
      <c r="H22" s="714"/>
      <c r="I22" s="240"/>
      <c r="J22" s="714"/>
      <c r="K22" s="240"/>
      <c r="L22" s="714"/>
      <c r="M22" s="240"/>
      <c r="N22" s="714"/>
      <c r="O22" s="240"/>
      <c r="P22" s="714"/>
      <c r="Q22" s="240"/>
      <c r="R22" s="714"/>
      <c r="S22" s="240"/>
      <c r="T22" s="678"/>
      <c r="U22" s="240"/>
      <c r="V22" s="678"/>
      <c r="W22" s="240"/>
      <c r="X22" s="678"/>
      <c r="Y22" s="240"/>
      <c r="Z22" s="678"/>
      <c r="AA22" s="240"/>
      <c r="AB22" s="678"/>
      <c r="AC22" s="240"/>
      <c r="AD22" s="678"/>
      <c r="AE22" s="240"/>
      <c r="AF22" s="678"/>
      <c r="AG22" s="240"/>
      <c r="AH22" s="678"/>
      <c r="AI22" s="240"/>
      <c r="AJ22" s="678"/>
      <c r="AK22" s="240"/>
      <c r="AL22" s="678"/>
      <c r="AM22" s="240"/>
      <c r="AN22" s="678"/>
      <c r="AO22" s="240"/>
      <c r="AP22" s="678"/>
      <c r="AQ22" s="240"/>
      <c r="AR22" s="268"/>
      <c r="AS22" s="135"/>
      <c r="AT22" s="634"/>
      <c r="AU22" s="635"/>
      <c r="AV22" s="634"/>
      <c r="AW22" s="636"/>
      <c r="AX22" s="637"/>
      <c r="AY22" s="636"/>
      <c r="AZ22" s="607"/>
      <c r="BA22" s="608"/>
      <c r="BB22" s="607"/>
      <c r="BC22" s="608"/>
      <c r="BD22" s="607"/>
      <c r="BE22" s="608"/>
      <c r="BF22" s="607"/>
      <c r="BG22" s="608"/>
      <c r="BH22" s="607"/>
      <c r="BI22" s="608"/>
      <c r="BJ22" s="607"/>
      <c r="BK22" s="608"/>
      <c r="BL22" s="607"/>
      <c r="BM22" s="608"/>
      <c r="BN22" s="607"/>
      <c r="BO22" s="608"/>
      <c r="BP22" s="609"/>
      <c r="BQ22" s="608"/>
      <c r="BR22" s="607"/>
      <c r="BS22" s="608"/>
      <c r="BT22" s="607"/>
      <c r="BU22" s="607"/>
      <c r="BV22" s="607"/>
      <c r="BW22" s="607"/>
      <c r="BX22" s="607"/>
      <c r="BY22" s="608"/>
      <c r="BZ22" s="607"/>
      <c r="CA22" s="608"/>
      <c r="CB22" s="607"/>
      <c r="CC22" s="607"/>
      <c r="CD22" s="607"/>
      <c r="CE22" s="608"/>
      <c r="CF22" s="607"/>
      <c r="CG22" s="608"/>
      <c r="CH22" s="607"/>
      <c r="CI22" s="100"/>
      <c r="CJ22" s="100"/>
      <c r="CK22" s="100"/>
      <c r="CL22" s="100"/>
      <c r="CM22" s="100"/>
    </row>
    <row r="23" spans="2:91" ht="24" customHeight="1">
      <c r="B23" s="422">
        <v>1878</v>
      </c>
      <c r="C23" s="72">
        <v>14</v>
      </c>
      <c r="D23" s="587" t="s">
        <v>310</v>
      </c>
      <c r="E23" s="72" t="s">
        <v>171</v>
      </c>
      <c r="F23" s="712"/>
      <c r="G23" s="663"/>
      <c r="H23" s="712"/>
      <c r="I23" s="663"/>
      <c r="J23" s="712"/>
      <c r="K23" s="663"/>
      <c r="L23" s="712"/>
      <c r="M23" s="663"/>
      <c r="N23" s="712"/>
      <c r="O23" s="663"/>
      <c r="P23" s="712"/>
      <c r="Q23" s="663"/>
      <c r="R23" s="712"/>
      <c r="S23" s="663"/>
      <c r="T23" s="674"/>
      <c r="U23" s="663"/>
      <c r="V23" s="674"/>
      <c r="W23" s="663"/>
      <c r="X23" s="674"/>
      <c r="Y23" s="663"/>
      <c r="Z23" s="674"/>
      <c r="AA23" s="663"/>
      <c r="AB23" s="674"/>
      <c r="AC23" s="663"/>
      <c r="AD23" s="674"/>
      <c r="AE23" s="663"/>
      <c r="AF23" s="674"/>
      <c r="AG23" s="663"/>
      <c r="AH23" s="674"/>
      <c r="AI23" s="663"/>
      <c r="AJ23" s="674"/>
      <c r="AK23" s="663"/>
      <c r="AL23" s="674"/>
      <c r="AM23" s="663"/>
      <c r="AN23" s="674"/>
      <c r="AO23" s="663"/>
      <c r="AP23" s="674"/>
      <c r="AQ23" s="663"/>
      <c r="AR23" s="268"/>
      <c r="AS23" s="135"/>
      <c r="AT23" s="306">
        <v>14</v>
      </c>
      <c r="AU23" s="475" t="s">
        <v>205</v>
      </c>
      <c r="AV23" s="306" t="s">
        <v>171</v>
      </c>
      <c r="AW23" s="308" t="s">
        <v>130</v>
      </c>
      <c r="AX23" s="309"/>
      <c r="AY23" s="314" t="str">
        <f t="shared" si="4"/>
        <v>N/A</v>
      </c>
      <c r="AZ23" s="309"/>
      <c r="BA23" s="407" t="str">
        <f>IF(OR(ISBLANK(H23),ISBLANK(J23)),"N/A",IF(ABS(J23-H23)&gt;25,"&gt; 25%","ok"))</f>
        <v>N/A</v>
      </c>
      <c r="BB23" s="407"/>
      <c r="BC23" s="407" t="str">
        <f aca="true" t="shared" si="6" ref="BC23:CA23">IF(OR(ISBLANK(J23),ISBLANK(L23)),"N/A",IF(ABS(L23-J23)&gt;25,"&gt; 25%","ok"))</f>
        <v>N/A</v>
      </c>
      <c r="BD23" s="407"/>
      <c r="BE23" s="407" t="str">
        <f t="shared" si="6"/>
        <v>N/A</v>
      </c>
      <c r="BF23" s="407"/>
      <c r="BG23" s="407" t="str">
        <f t="shared" si="6"/>
        <v>N/A</v>
      </c>
      <c r="BH23" s="407"/>
      <c r="BI23" s="407" t="str">
        <f t="shared" si="6"/>
        <v>N/A</v>
      </c>
      <c r="BJ23" s="407"/>
      <c r="BK23" s="407" t="str">
        <f t="shared" si="6"/>
        <v>N/A</v>
      </c>
      <c r="BL23" s="407"/>
      <c r="BM23" s="407" t="str">
        <f t="shared" si="6"/>
        <v>N/A</v>
      </c>
      <c r="BN23" s="407"/>
      <c r="BO23" s="407" t="str">
        <f t="shared" si="6"/>
        <v>N/A</v>
      </c>
      <c r="BP23" s="407"/>
      <c r="BQ23" s="407" t="str">
        <f t="shared" si="6"/>
        <v>N/A</v>
      </c>
      <c r="BR23" s="407"/>
      <c r="BS23" s="407" t="str">
        <f t="shared" si="6"/>
        <v>N/A</v>
      </c>
      <c r="BT23" s="407"/>
      <c r="BU23" s="407" t="str">
        <f t="shared" si="6"/>
        <v>N/A</v>
      </c>
      <c r="BV23" s="407"/>
      <c r="BW23" s="407" t="str">
        <f t="shared" si="6"/>
        <v>N/A</v>
      </c>
      <c r="BX23" s="407"/>
      <c r="BY23" s="407" t="str">
        <f t="shared" si="6"/>
        <v>N/A</v>
      </c>
      <c r="BZ23" s="407"/>
      <c r="CA23" s="407" t="str">
        <f t="shared" si="6"/>
        <v>N/A</v>
      </c>
      <c r="CB23" s="309"/>
      <c r="CC23" s="407" t="str">
        <f>IF(OR(ISBLANK(AJ23),ISBLANK(AL23)),"N/A",IF(ABS(AL23-AJ23)&gt;25,"&gt; 25%","ok"))</f>
        <v>N/A</v>
      </c>
      <c r="CD23" s="407"/>
      <c r="CE23" s="407" t="str">
        <f>IF(OR(ISBLANK(AL23),ISBLANK(AN23)),"N/A",IF(ABS(AN23-AL23)&gt;25,"&gt; 25%","ok"))</f>
        <v>N/A</v>
      </c>
      <c r="CF23" s="407"/>
      <c r="CG23" s="407" t="str">
        <f>IF(OR(ISBLANK(AN23),ISBLANK(AP23)),"N/A",IF(ABS(AP23-AN23)&gt;25,"&gt; 25%","ok"))</f>
        <v>N/A</v>
      </c>
      <c r="CH23" s="309"/>
      <c r="CI23" s="100"/>
      <c r="CJ23" s="100"/>
      <c r="CK23" s="100"/>
      <c r="CL23" s="100"/>
      <c r="CM23" s="100"/>
    </row>
    <row r="24" spans="2:91" ht="21.75" customHeight="1">
      <c r="B24" s="422">
        <v>2585</v>
      </c>
      <c r="C24" s="76">
        <v>15</v>
      </c>
      <c r="D24" s="124" t="s">
        <v>105</v>
      </c>
      <c r="E24" s="76" t="s">
        <v>171</v>
      </c>
      <c r="F24" s="680"/>
      <c r="G24" s="664"/>
      <c r="H24" s="680"/>
      <c r="I24" s="664"/>
      <c r="J24" s="680"/>
      <c r="K24" s="664"/>
      <c r="L24" s="680"/>
      <c r="M24" s="664"/>
      <c r="N24" s="680"/>
      <c r="O24" s="664"/>
      <c r="P24" s="680"/>
      <c r="Q24" s="664"/>
      <c r="R24" s="680"/>
      <c r="S24" s="664"/>
      <c r="T24" s="673"/>
      <c r="U24" s="664"/>
      <c r="V24" s="673"/>
      <c r="W24" s="664"/>
      <c r="X24" s="673"/>
      <c r="Y24" s="664"/>
      <c r="Z24" s="673"/>
      <c r="AA24" s="664"/>
      <c r="AB24" s="673"/>
      <c r="AC24" s="664"/>
      <c r="AD24" s="673"/>
      <c r="AE24" s="664"/>
      <c r="AF24" s="673"/>
      <c r="AG24" s="664"/>
      <c r="AH24" s="673"/>
      <c r="AI24" s="664"/>
      <c r="AJ24" s="673"/>
      <c r="AK24" s="664"/>
      <c r="AL24" s="673"/>
      <c r="AM24" s="664"/>
      <c r="AN24" s="673"/>
      <c r="AO24" s="664"/>
      <c r="AP24" s="673"/>
      <c r="AQ24" s="664"/>
      <c r="AR24" s="268"/>
      <c r="AS24" s="135"/>
      <c r="AT24" s="239">
        <v>15</v>
      </c>
      <c r="AU24" s="475" t="s">
        <v>206</v>
      </c>
      <c r="AV24" s="306" t="s">
        <v>171</v>
      </c>
      <c r="AW24" s="308" t="s">
        <v>130</v>
      </c>
      <c r="AX24" s="309"/>
      <c r="AY24" s="314" t="str">
        <f t="shared" si="4"/>
        <v>N/A</v>
      </c>
      <c r="AZ24" s="240"/>
      <c r="BA24" s="407" t="str">
        <f>IF(OR(ISBLANK(H24),ISBLANK(J24)),"N/A",IF(ABS(J24-H24)&gt;25,"&gt; 25%","ok"))</f>
        <v>N/A</v>
      </c>
      <c r="BB24" s="407"/>
      <c r="BC24" s="407" t="str">
        <f>IF(OR(ISBLANK(J24),ISBLANK(L24)),"N/A",IF(ABS(L24-J24)&gt;25,"&gt; 25%","ok"))</f>
        <v>N/A</v>
      </c>
      <c r="BD24" s="407"/>
      <c r="BE24" s="407" t="str">
        <f>IF(OR(ISBLANK(L24),ISBLANK(N24)),"N/A",IF(ABS(N24-L24)&gt;25,"&gt; 25%","ok"))</f>
        <v>N/A</v>
      </c>
      <c r="BF24" s="407"/>
      <c r="BG24" s="407" t="str">
        <f>IF(OR(ISBLANK(N24),ISBLANK(P24)),"N/A",IF(ABS(P24-N24)&gt;25,"&gt; 25%","ok"))</f>
        <v>N/A</v>
      </c>
      <c r="BH24" s="407"/>
      <c r="BI24" s="407" t="str">
        <f>IF(OR(ISBLANK(P24),ISBLANK(R24)),"N/A",IF(ABS(R24-P24)&gt;25,"&gt; 25%","ok"))</f>
        <v>N/A</v>
      </c>
      <c r="BJ24" s="407"/>
      <c r="BK24" s="407" t="str">
        <f>IF(OR(ISBLANK(R24),ISBLANK(T24)),"N/A",IF(ABS(T24-R24)&gt;25,"&gt; 25%","ok"))</f>
        <v>N/A</v>
      </c>
      <c r="BL24" s="407"/>
      <c r="BM24" s="407" t="str">
        <f>IF(OR(ISBLANK(T24),ISBLANK(V24)),"N/A",IF(ABS(V24-T24)&gt;25,"&gt; 25%","ok"))</f>
        <v>N/A</v>
      </c>
      <c r="BN24" s="407"/>
      <c r="BO24" s="407" t="str">
        <f>IF(OR(ISBLANK(V24),ISBLANK(X24)),"N/A",IF(ABS(X24-V24)&gt;25,"&gt; 25%","ok"))</f>
        <v>N/A</v>
      </c>
      <c r="BP24" s="407"/>
      <c r="BQ24" s="407" t="str">
        <f>IF(OR(ISBLANK(X24),ISBLANK(Z24)),"N/A",IF(ABS(Z24-X24)&gt;25,"&gt; 25%","ok"))</f>
        <v>N/A</v>
      </c>
      <c r="BR24" s="407"/>
      <c r="BS24" s="407" t="str">
        <f>IF(OR(ISBLANK(Z24),ISBLANK(AB24)),"N/A",IF(ABS(AB24-Z24)&gt;25,"&gt; 25%","ok"))</f>
        <v>N/A</v>
      </c>
      <c r="BT24" s="407"/>
      <c r="BU24" s="407" t="str">
        <f>IF(OR(ISBLANK(AB24),ISBLANK(AD24)),"N/A",IF(ABS(AD24-AB24)&gt;25,"&gt; 25%","ok"))</f>
        <v>N/A</v>
      </c>
      <c r="BV24" s="407"/>
      <c r="BW24" s="407" t="str">
        <f>IF(OR(ISBLANK(AD24),ISBLANK(AF24)),"N/A",IF(ABS(AF24-AD24)&gt;25,"&gt; 25%","ok"))</f>
        <v>N/A</v>
      </c>
      <c r="BX24" s="407"/>
      <c r="BY24" s="407" t="str">
        <f>IF(OR(ISBLANK(AF24),ISBLANK(AH24)),"N/A",IF(ABS(AH24-AF24)&gt;25,"&gt; 25%","ok"))</f>
        <v>N/A</v>
      </c>
      <c r="BZ24" s="407"/>
      <c r="CA24" s="407" t="str">
        <f>IF(OR(ISBLANK(AH24),ISBLANK(AJ24)),"N/A",IF(ABS(AJ24-AH24)&gt;25,"&gt; 25%","ok"))</f>
        <v>N/A</v>
      </c>
      <c r="CB24" s="240"/>
      <c r="CC24" s="407" t="str">
        <f>IF(OR(ISBLANK(AJ24),ISBLANK(AL24)),"N/A",IF(ABS(AL24-AJ24)&gt;25,"&gt; 25%","ok"))</f>
        <v>N/A</v>
      </c>
      <c r="CD24" s="407"/>
      <c r="CE24" s="407" t="str">
        <f>IF(OR(ISBLANK(AL24),ISBLANK(AN24)),"N/A",IF(ABS(AN24-AL24)&gt;25,"&gt; 25%","ok"))</f>
        <v>N/A</v>
      </c>
      <c r="CF24" s="407"/>
      <c r="CG24" s="407" t="str">
        <f>IF(OR(ISBLANK(AN24),ISBLANK(AP24)),"N/A",IF(ABS(AP24-AN24)&gt;25,"&gt; 25%","ok"))</f>
        <v>N/A</v>
      </c>
      <c r="CH24" s="240"/>
      <c r="CI24" s="100"/>
      <c r="CJ24" s="100"/>
      <c r="CK24" s="100"/>
      <c r="CL24" s="100"/>
      <c r="CM24" s="100"/>
    </row>
    <row r="25" spans="2:91" ht="24" customHeight="1">
      <c r="B25" s="422">
        <v>2586</v>
      </c>
      <c r="C25" s="127">
        <v>16</v>
      </c>
      <c r="D25" s="128" t="s">
        <v>106</v>
      </c>
      <c r="E25" s="127" t="s">
        <v>171</v>
      </c>
      <c r="F25" s="715"/>
      <c r="G25" s="671"/>
      <c r="H25" s="715"/>
      <c r="I25" s="671"/>
      <c r="J25" s="715"/>
      <c r="K25" s="671"/>
      <c r="L25" s="715"/>
      <c r="M25" s="671"/>
      <c r="N25" s="715"/>
      <c r="O25" s="671"/>
      <c r="P25" s="715"/>
      <c r="Q25" s="671"/>
      <c r="R25" s="715"/>
      <c r="S25" s="671"/>
      <c r="T25" s="610"/>
      <c r="U25" s="671"/>
      <c r="V25" s="610"/>
      <c r="W25" s="671"/>
      <c r="X25" s="610"/>
      <c r="Y25" s="671"/>
      <c r="Z25" s="610"/>
      <c r="AA25" s="671"/>
      <c r="AB25" s="610"/>
      <c r="AC25" s="671"/>
      <c r="AD25" s="610"/>
      <c r="AE25" s="671"/>
      <c r="AF25" s="610"/>
      <c r="AG25" s="671"/>
      <c r="AH25" s="610"/>
      <c r="AI25" s="671"/>
      <c r="AJ25" s="610"/>
      <c r="AK25" s="671"/>
      <c r="AL25" s="610"/>
      <c r="AM25" s="671"/>
      <c r="AN25" s="610"/>
      <c r="AO25" s="671"/>
      <c r="AP25" s="610"/>
      <c r="AQ25" s="671"/>
      <c r="AR25" s="268"/>
      <c r="AS25" s="135"/>
      <c r="AT25" s="349">
        <v>16</v>
      </c>
      <c r="AU25" s="485" t="s">
        <v>207</v>
      </c>
      <c r="AV25" s="349" t="s">
        <v>171</v>
      </c>
      <c r="AW25" s="312" t="s">
        <v>130</v>
      </c>
      <c r="AX25" s="313"/>
      <c r="AY25" s="315" t="str">
        <f t="shared" si="4"/>
        <v>N/A</v>
      </c>
      <c r="AZ25" s="476"/>
      <c r="BA25" s="454" t="str">
        <f>IF(OR(ISBLANK(H25),ISBLANK(J25)),"N/A",IF(ABS(J25-H25)&gt;25,"&gt; 25%","ok"))</f>
        <v>N/A</v>
      </c>
      <c r="BB25" s="454"/>
      <c r="BC25" s="454" t="str">
        <f>IF(OR(ISBLANK(J25),ISBLANK(L25)),"N/A",IF(ABS(L25-J25)&gt;25,"&gt; 25%","ok"))</f>
        <v>N/A</v>
      </c>
      <c r="BD25" s="454"/>
      <c r="BE25" s="454" t="str">
        <f>IF(OR(ISBLANK(L25),ISBLANK(N25)),"N/A",IF(ABS(N25-L25)&gt;25,"&gt; 25%","ok"))</f>
        <v>N/A</v>
      </c>
      <c r="BF25" s="454"/>
      <c r="BG25" s="454" t="str">
        <f>IF(OR(ISBLANK(N25),ISBLANK(P25)),"N/A",IF(ABS(P25-N25)&gt;25,"&gt; 25%","ok"))</f>
        <v>N/A</v>
      </c>
      <c r="BH25" s="454"/>
      <c r="BI25" s="454" t="str">
        <f>IF(OR(ISBLANK(P25),ISBLANK(R25)),"N/A",IF(ABS(R25-P25)&gt;25,"&gt; 25%","ok"))</f>
        <v>N/A</v>
      </c>
      <c r="BJ25" s="454"/>
      <c r="BK25" s="454" t="str">
        <f>IF(OR(ISBLANK(R25),ISBLANK(T25)),"N/A",IF(ABS(T25-R25)&gt;25,"&gt; 25%","ok"))</f>
        <v>N/A</v>
      </c>
      <c r="BL25" s="454"/>
      <c r="BM25" s="454" t="str">
        <f>IF(OR(ISBLANK(T25),ISBLANK(V25)),"N/A",IF(ABS(V25-T25)&gt;25,"&gt; 25%","ok"))</f>
        <v>N/A</v>
      </c>
      <c r="BN25" s="454"/>
      <c r="BO25" s="454" t="str">
        <f>IF(OR(ISBLANK(V25),ISBLANK(X25)),"N/A",IF(ABS(X25-V25)&gt;25,"&gt; 25%","ok"))</f>
        <v>N/A</v>
      </c>
      <c r="BP25" s="454"/>
      <c r="BQ25" s="454" t="str">
        <f>IF(OR(ISBLANK(X25),ISBLANK(Z25)),"N/A",IF(ABS(Z25-X25)&gt;25,"&gt; 25%","ok"))</f>
        <v>N/A</v>
      </c>
      <c r="BR25" s="454"/>
      <c r="BS25" s="454" t="str">
        <f>IF(OR(ISBLANK(Z25),ISBLANK(AB25)),"N/A",IF(ABS(AB25-Z25)&gt;25,"&gt; 25%","ok"))</f>
        <v>N/A</v>
      </c>
      <c r="BT25" s="454"/>
      <c r="BU25" s="454" t="str">
        <f>IF(OR(ISBLANK(AB25),ISBLANK(AD25)),"N/A",IF(ABS(AD25-AB25)&gt;25,"&gt; 25%","ok"))</f>
        <v>N/A</v>
      </c>
      <c r="BV25" s="454"/>
      <c r="BW25" s="454" t="str">
        <f>IF(OR(ISBLANK(AD25),ISBLANK(AF25)),"N/A",IF(ABS(AF25-AD25)&gt;25,"&gt; 25%","ok"))</f>
        <v>N/A</v>
      </c>
      <c r="BX25" s="454"/>
      <c r="BY25" s="454" t="str">
        <f>IF(OR(ISBLANK(AF25),ISBLANK(AH25)),"N/A",IF(ABS(AH25-AF25)&gt;25,"&gt; 25%","ok"))</f>
        <v>N/A</v>
      </c>
      <c r="BZ25" s="454"/>
      <c r="CA25" s="454" t="str">
        <f>IF(OR(ISBLANK(AH25),ISBLANK(AJ25)),"N/A",IF(ABS(AJ25-AH25)&gt;25,"&gt; 25%","ok"))</f>
        <v>N/A</v>
      </c>
      <c r="CB25" s="313"/>
      <c r="CC25" s="454" t="str">
        <f>IF(OR(ISBLANK(AJ25),ISBLANK(AL25)),"N/A",IF(ABS(AL25-AJ25)&gt;25,"&gt; 25%","ok"))</f>
        <v>N/A</v>
      </c>
      <c r="CD25" s="454"/>
      <c r="CE25" s="454" t="str">
        <f>IF(OR(ISBLANK(AL25),ISBLANK(AN25)),"N/A",IF(ABS(AN25-AL25)&gt;25,"&gt; 25%","ok"))</f>
        <v>N/A</v>
      </c>
      <c r="CF25" s="454"/>
      <c r="CG25" s="454" t="str">
        <f>IF(OR(ISBLANK(AN25),ISBLANK(AP25)),"N/A",IF(ABS(AP25-AN25)&gt;25,"&gt; 25%","ok"))</f>
        <v>N/A</v>
      </c>
      <c r="CH25" s="313"/>
      <c r="CI25" s="100"/>
      <c r="CJ25" s="100"/>
      <c r="CK25" s="100"/>
      <c r="CL25" s="100"/>
      <c r="CM25" s="100"/>
    </row>
    <row r="26" spans="1:91" s="543" customFormat="1" ht="9" customHeight="1">
      <c r="A26" s="547"/>
      <c r="B26" s="548">
        <v>2860</v>
      </c>
      <c r="C26" s="539">
        <v>17</v>
      </c>
      <c r="D26" s="549" t="s">
        <v>224</v>
      </c>
      <c r="E26" s="539"/>
      <c r="F26" s="716" t="s">
        <v>255</v>
      </c>
      <c r="G26" s="541"/>
      <c r="H26" s="716"/>
      <c r="I26" s="541"/>
      <c r="J26" s="716"/>
      <c r="K26" s="541"/>
      <c r="L26" s="716"/>
      <c r="M26" s="541"/>
      <c r="N26" s="716"/>
      <c r="O26" s="541"/>
      <c r="P26" s="716"/>
      <c r="Q26" s="541"/>
      <c r="R26" s="716"/>
      <c r="S26" s="541"/>
      <c r="T26" s="542"/>
      <c r="U26" s="541"/>
      <c r="V26" s="542"/>
      <c r="W26" s="541"/>
      <c r="X26" s="542"/>
      <c r="Y26" s="541"/>
      <c r="Z26" s="542"/>
      <c r="AA26" s="541"/>
      <c r="AB26" s="542"/>
      <c r="AC26" s="541"/>
      <c r="AD26" s="541"/>
      <c r="AE26" s="541"/>
      <c r="AF26" s="541"/>
      <c r="AG26" s="541"/>
      <c r="AH26" s="542"/>
      <c r="AI26" s="541"/>
      <c r="AJ26" s="541"/>
      <c r="AK26" s="541"/>
      <c r="AL26" s="541"/>
      <c r="AM26" s="541"/>
      <c r="AN26" s="542"/>
      <c r="AO26" s="541"/>
      <c r="AP26" s="542"/>
      <c r="AQ26" s="541"/>
      <c r="AR26" s="541"/>
      <c r="AS26" s="550"/>
      <c r="AT26" s="551"/>
      <c r="AU26" s="552"/>
      <c r="AV26" s="551"/>
      <c r="AW26" s="553"/>
      <c r="AX26" s="554"/>
      <c r="AY26" s="553"/>
      <c r="AZ26" s="554"/>
      <c r="BA26" s="553"/>
      <c r="BB26" s="554"/>
      <c r="BC26" s="553"/>
      <c r="BD26" s="554"/>
      <c r="BE26" s="553"/>
      <c r="BF26" s="554"/>
      <c r="BG26" s="553"/>
      <c r="BH26" s="554"/>
      <c r="BI26" s="553"/>
      <c r="BJ26" s="554"/>
      <c r="BK26" s="553"/>
      <c r="BL26" s="554"/>
      <c r="BM26" s="553"/>
      <c r="BN26" s="554"/>
      <c r="BO26" s="553"/>
      <c r="BP26" s="555"/>
      <c r="BQ26" s="553"/>
      <c r="BR26" s="554"/>
      <c r="BS26" s="553"/>
      <c r="BT26" s="554"/>
      <c r="BU26" s="554"/>
      <c r="BV26" s="554"/>
      <c r="BW26" s="554"/>
      <c r="BX26" s="554"/>
      <c r="BY26" s="553"/>
      <c r="BZ26" s="554"/>
      <c r="CA26" s="553"/>
      <c r="CB26" s="554"/>
      <c r="CC26" s="554"/>
      <c r="CD26" s="554"/>
      <c r="CE26" s="553"/>
      <c r="CF26" s="554"/>
      <c r="CG26" s="553"/>
      <c r="CH26" s="554"/>
      <c r="CI26" s="556"/>
      <c r="CJ26" s="556"/>
      <c r="CK26" s="556"/>
      <c r="CL26" s="556"/>
      <c r="CM26" s="556"/>
    </row>
    <row r="27" spans="3:95" ht="17.25" customHeight="1">
      <c r="C27" s="103" t="s">
        <v>87</v>
      </c>
      <c r="D27" s="588"/>
      <c r="E27" s="589"/>
      <c r="F27" s="717"/>
      <c r="G27" s="718"/>
      <c r="H27" s="717"/>
      <c r="I27" s="718"/>
      <c r="J27" s="717"/>
      <c r="K27" s="718"/>
      <c r="L27" s="717"/>
      <c r="M27" s="718"/>
      <c r="N27" s="717"/>
      <c r="O27" s="718"/>
      <c r="P27" s="717"/>
      <c r="Q27" s="718"/>
      <c r="R27" s="717"/>
      <c r="S27" s="718"/>
      <c r="T27" s="590"/>
      <c r="U27" s="718"/>
      <c r="V27" s="590"/>
      <c r="W27" s="718"/>
      <c r="X27" s="591"/>
      <c r="Y27" s="724"/>
      <c r="Z27" s="591"/>
      <c r="AA27" s="724"/>
      <c r="AB27" s="591"/>
      <c r="AC27" s="724"/>
      <c r="AD27" s="592"/>
      <c r="AE27" s="724"/>
      <c r="AF27" s="592"/>
      <c r="AG27" s="724"/>
      <c r="AH27" s="591"/>
      <c r="AI27" s="724"/>
      <c r="AJ27" s="592"/>
      <c r="AK27" s="724"/>
      <c r="AL27" s="592"/>
      <c r="AM27" s="724"/>
      <c r="AN27" s="591"/>
      <c r="AO27" s="724"/>
      <c r="AP27" s="591"/>
      <c r="AQ27" s="724"/>
      <c r="AR27" s="592"/>
      <c r="AT27" s="507" t="s">
        <v>10</v>
      </c>
      <c r="AU27" s="298"/>
      <c r="AV27" s="350"/>
      <c r="AW27" s="351"/>
      <c r="AX27" s="352"/>
      <c r="AY27" s="353"/>
      <c r="AZ27" s="352"/>
      <c r="BA27" s="353"/>
      <c r="BB27" s="352"/>
      <c r="BC27" s="353"/>
      <c r="BD27" s="352"/>
      <c r="BE27" s="353"/>
      <c r="BF27" s="352"/>
      <c r="BG27" s="353"/>
      <c r="BH27" s="352"/>
      <c r="BI27" s="353"/>
      <c r="BJ27" s="352"/>
      <c r="BK27" s="353"/>
      <c r="BL27" s="352"/>
      <c r="BM27" s="353"/>
      <c r="BN27" s="352"/>
      <c r="BO27" s="353"/>
      <c r="CI27" s="1"/>
      <c r="CJ27" s="1"/>
      <c r="CK27" s="1"/>
      <c r="CL27" s="1"/>
      <c r="CM27" s="1"/>
      <c r="CN27" s="1"/>
      <c r="CO27" s="1"/>
      <c r="CP27" s="1"/>
      <c r="CQ27" s="1"/>
    </row>
    <row r="28" spans="3:86" ht="25.5" customHeight="1">
      <c r="C28" s="278" t="s">
        <v>200</v>
      </c>
      <c r="D28" s="789" t="s">
        <v>88</v>
      </c>
      <c r="E28" s="789"/>
      <c r="F28" s="790"/>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263"/>
      <c r="AS28"/>
      <c r="AT28" s="210" t="s">
        <v>159</v>
      </c>
      <c r="AU28" s="210" t="s">
        <v>160</v>
      </c>
      <c r="AV28" s="210" t="s">
        <v>161</v>
      </c>
      <c r="AW28" s="354">
        <v>1990</v>
      </c>
      <c r="AX28" s="355"/>
      <c r="AY28" s="354">
        <v>1995</v>
      </c>
      <c r="AZ28" s="355"/>
      <c r="BA28" s="354">
        <v>1996</v>
      </c>
      <c r="BB28" s="355"/>
      <c r="BC28" s="354">
        <v>1997</v>
      </c>
      <c r="BD28" s="355"/>
      <c r="BE28" s="354">
        <v>1998</v>
      </c>
      <c r="BF28" s="355"/>
      <c r="BG28" s="354">
        <v>1999</v>
      </c>
      <c r="BH28" s="355"/>
      <c r="BI28" s="354">
        <v>2000</v>
      </c>
      <c r="BJ28" s="355"/>
      <c r="BK28" s="354">
        <v>2001</v>
      </c>
      <c r="BL28" s="355"/>
      <c r="BM28" s="354">
        <v>2002</v>
      </c>
      <c r="BN28" s="355"/>
      <c r="BO28" s="354">
        <v>2003</v>
      </c>
      <c r="BP28" s="354"/>
      <c r="BQ28" s="354">
        <v>2004</v>
      </c>
      <c r="BR28" s="355"/>
      <c r="BS28" s="354">
        <v>2005</v>
      </c>
      <c r="BT28" s="355"/>
      <c r="BU28" s="354">
        <v>2006</v>
      </c>
      <c r="BV28" s="355"/>
      <c r="BW28" s="354">
        <v>2007</v>
      </c>
      <c r="BX28" s="355"/>
      <c r="BY28" s="354">
        <v>2008</v>
      </c>
      <c r="BZ28" s="356"/>
      <c r="CA28" s="354">
        <v>2009</v>
      </c>
      <c r="CB28" s="356"/>
      <c r="CC28" s="354">
        <v>2010</v>
      </c>
      <c r="CD28" s="355"/>
      <c r="CE28" s="354">
        <v>2011</v>
      </c>
      <c r="CF28" s="356"/>
      <c r="CG28" s="354">
        <v>2012</v>
      </c>
      <c r="CH28" s="356"/>
    </row>
    <row r="29" spans="3:86" ht="24.75" customHeight="1">
      <c r="C29" s="278" t="s">
        <v>200</v>
      </c>
      <c r="D29" s="791" t="s">
        <v>307</v>
      </c>
      <c r="E29" s="791"/>
      <c r="F29" s="792"/>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c r="AT29" s="357">
        <v>3</v>
      </c>
      <c r="AU29" s="638" t="s">
        <v>210</v>
      </c>
      <c r="AV29" s="306" t="s">
        <v>162</v>
      </c>
      <c r="AW29" s="639">
        <f>F11</f>
        <v>0</v>
      </c>
      <c r="AX29" s="639"/>
      <c r="AY29" s="639">
        <f aca="true" t="shared" si="7" ref="AY29:CA29">H11</f>
        <v>0</v>
      </c>
      <c r="AZ29" s="639"/>
      <c r="BA29" s="639">
        <f t="shared" si="7"/>
        <v>0</v>
      </c>
      <c r="BB29" s="639"/>
      <c r="BC29" s="639">
        <f t="shared" si="7"/>
        <v>0</v>
      </c>
      <c r="BD29" s="639"/>
      <c r="BE29" s="639">
        <f t="shared" si="7"/>
        <v>0</v>
      </c>
      <c r="BF29" s="639"/>
      <c r="BG29" s="639">
        <f t="shared" si="7"/>
        <v>0</v>
      </c>
      <c r="BH29" s="639"/>
      <c r="BI29" s="639">
        <f t="shared" si="7"/>
        <v>0</v>
      </c>
      <c r="BJ29" s="639"/>
      <c r="BK29" s="639">
        <f t="shared" si="7"/>
        <v>0</v>
      </c>
      <c r="BL29" s="639"/>
      <c r="BM29" s="639">
        <f t="shared" si="7"/>
        <v>0</v>
      </c>
      <c r="BN29" s="639"/>
      <c r="BO29" s="639">
        <f t="shared" si="7"/>
        <v>0</v>
      </c>
      <c r="BP29" s="639"/>
      <c r="BQ29" s="639">
        <f t="shared" si="7"/>
        <v>0</v>
      </c>
      <c r="BR29" s="639"/>
      <c r="BS29" s="639">
        <f t="shared" si="7"/>
        <v>0</v>
      </c>
      <c r="BT29" s="639"/>
      <c r="BU29" s="639">
        <f t="shared" si="7"/>
        <v>0</v>
      </c>
      <c r="BV29" s="639"/>
      <c r="BW29" s="639">
        <f t="shared" si="7"/>
        <v>0</v>
      </c>
      <c r="BX29" s="639"/>
      <c r="BY29" s="639">
        <f t="shared" si="7"/>
        <v>0</v>
      </c>
      <c r="BZ29" s="639"/>
      <c r="CA29" s="639">
        <f t="shared" si="7"/>
        <v>0</v>
      </c>
      <c r="CB29" s="640"/>
      <c r="CC29" s="639">
        <f>AL11</f>
        <v>0</v>
      </c>
      <c r="CD29" s="639"/>
      <c r="CE29" s="639">
        <f>AN11</f>
        <v>0</v>
      </c>
      <c r="CF29" s="639"/>
      <c r="CG29" s="639">
        <f>AP11</f>
        <v>0</v>
      </c>
      <c r="CH29" s="640"/>
    </row>
    <row r="30" spans="3:98" ht="25.5" customHeight="1">
      <c r="C30" s="278" t="s">
        <v>200</v>
      </c>
      <c r="D30" s="789" t="s">
        <v>308</v>
      </c>
      <c r="E30" s="789"/>
      <c r="F30" s="790"/>
      <c r="G30" s="789"/>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89"/>
      <c r="AF30" s="789"/>
      <c r="AG30" s="789"/>
      <c r="AH30" s="789"/>
      <c r="AI30" s="789"/>
      <c r="AJ30" s="789"/>
      <c r="AK30" s="789"/>
      <c r="AL30" s="789"/>
      <c r="AM30" s="789"/>
      <c r="AN30" s="789"/>
      <c r="AO30" s="789"/>
      <c r="AP30" s="789"/>
      <c r="AQ30" s="789"/>
      <c r="AR30" s="263"/>
      <c r="AS30" s="392"/>
      <c r="AT30" s="486">
        <v>17</v>
      </c>
      <c r="AU30" s="487" t="s">
        <v>240</v>
      </c>
      <c r="AV30" s="306" t="s">
        <v>162</v>
      </c>
      <c r="AW30" s="425">
        <f>F9+F10</f>
        <v>0</v>
      </c>
      <c r="AX30" s="426"/>
      <c r="AY30" s="426">
        <f aca="true" t="shared" si="8" ref="AY30:CA30">H9+H10</f>
        <v>0</v>
      </c>
      <c r="AZ30" s="426"/>
      <c r="BA30" s="426">
        <f t="shared" si="8"/>
        <v>0</v>
      </c>
      <c r="BB30" s="426"/>
      <c r="BC30" s="426">
        <f t="shared" si="8"/>
        <v>0</v>
      </c>
      <c r="BD30" s="426"/>
      <c r="BE30" s="426">
        <f t="shared" si="8"/>
        <v>0</v>
      </c>
      <c r="BF30" s="426"/>
      <c r="BG30" s="426">
        <f t="shared" si="8"/>
        <v>0</v>
      </c>
      <c r="BH30" s="426"/>
      <c r="BI30" s="426">
        <f t="shared" si="8"/>
        <v>0</v>
      </c>
      <c r="BJ30" s="426"/>
      <c r="BK30" s="426">
        <f t="shared" si="8"/>
        <v>0</v>
      </c>
      <c r="BL30" s="426"/>
      <c r="BM30" s="426">
        <f t="shared" si="8"/>
        <v>0</v>
      </c>
      <c r="BN30" s="426"/>
      <c r="BO30" s="426">
        <f t="shared" si="8"/>
        <v>0</v>
      </c>
      <c r="BP30" s="426"/>
      <c r="BQ30" s="426">
        <f t="shared" si="8"/>
        <v>0</v>
      </c>
      <c r="BR30" s="426"/>
      <c r="BS30" s="426">
        <f t="shared" si="8"/>
        <v>0</v>
      </c>
      <c r="BT30" s="426"/>
      <c r="BU30" s="426">
        <f t="shared" si="8"/>
        <v>0</v>
      </c>
      <c r="BV30" s="426"/>
      <c r="BW30" s="426">
        <f t="shared" si="8"/>
        <v>0</v>
      </c>
      <c r="BX30" s="426"/>
      <c r="BY30" s="426">
        <f t="shared" si="8"/>
        <v>0</v>
      </c>
      <c r="BZ30" s="426"/>
      <c r="CA30" s="427">
        <f t="shared" si="8"/>
        <v>0</v>
      </c>
      <c r="CB30" s="358"/>
      <c r="CC30" s="426">
        <f>AL9+AL10</f>
        <v>0</v>
      </c>
      <c r="CD30" s="426"/>
      <c r="CE30" s="426">
        <f>AN9+AN10</f>
        <v>0</v>
      </c>
      <c r="CF30" s="426"/>
      <c r="CG30" s="427">
        <f>AP9+AP10</f>
        <v>0</v>
      </c>
      <c r="CH30" s="358"/>
      <c r="CI30" s="2"/>
      <c r="CJ30" s="2"/>
      <c r="CK30" s="2"/>
      <c r="CL30" s="2"/>
      <c r="CM30" s="2"/>
      <c r="CN30" s="2"/>
      <c r="CO30" s="2"/>
      <c r="CP30" s="2"/>
      <c r="CQ30" s="2"/>
      <c r="CR30" s="2"/>
      <c r="CS30" s="2"/>
      <c r="CT30" s="2"/>
    </row>
    <row r="31" spans="3:86" ht="20.25" customHeight="1">
      <c r="C31" s="278"/>
      <c r="D31" s="786"/>
      <c r="E31" s="786"/>
      <c r="F31" s="787"/>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263"/>
      <c r="AS31"/>
      <c r="AT31" s="466" t="s">
        <v>223</v>
      </c>
      <c r="AU31" s="487" t="s">
        <v>241</v>
      </c>
      <c r="AV31" s="337"/>
      <c r="AW31" s="425" t="str">
        <f>IF(OR(ISBLANK(F9),ISBLANK(F10)),"N/A",IF(AW29=AW30,"ok","&lt;&gt;"))</f>
        <v>N/A</v>
      </c>
      <c r="AX31" s="425"/>
      <c r="AY31" s="425" t="str">
        <f>IF(OR(ISBLANK(H9),ISBLANK(H10)),"N/A",IF(AY29=AY30,"ok","&lt;&gt;"))</f>
        <v>N/A</v>
      </c>
      <c r="AZ31" s="425"/>
      <c r="BA31" s="425" t="str">
        <f>IF(OR(ISBLANK(J9),ISBLANK(J10)),"N/A",IF(BA29=BA30,"ok","&lt;&gt;"))</f>
        <v>N/A</v>
      </c>
      <c r="BB31" s="425"/>
      <c r="BC31" s="425" t="str">
        <f>IF(OR(ISBLANK(L9),ISBLANK(L10)),"N/A",IF(BC29=BC30,"ok","&lt;&gt;"))</f>
        <v>N/A</v>
      </c>
      <c r="BD31" s="425"/>
      <c r="BE31" s="425" t="str">
        <f>IF(OR(ISBLANK(N9),ISBLANK(N10)),"N/A",IF(BE29=BE30,"ok","&lt;&gt;"))</f>
        <v>N/A</v>
      </c>
      <c r="BF31" s="425"/>
      <c r="BG31" s="425" t="str">
        <f>IF(OR(ISBLANK(P9),ISBLANK(P10)),"N/A",IF(BG29=BG30,"ok","&lt;&gt;"))</f>
        <v>N/A</v>
      </c>
      <c r="BH31" s="425"/>
      <c r="BI31" s="425" t="str">
        <f>IF(OR(ISBLANK(R9),ISBLANK(R10)),"N/A",IF(BI29=BI30,"ok","&lt;&gt;"))</f>
        <v>N/A</v>
      </c>
      <c r="BJ31" s="425"/>
      <c r="BK31" s="425" t="str">
        <f>IF(OR(ISBLANK(T9),ISBLANK(T10)),"N/A",IF(BK29=BK30,"ok","&lt;&gt;"))</f>
        <v>N/A</v>
      </c>
      <c r="BL31" s="425"/>
      <c r="BM31" s="425" t="str">
        <f>IF(OR(ISBLANK(V9),ISBLANK(V10)),"N/A",IF(BM29=BM30,"ok","&lt;&gt;"))</f>
        <v>N/A</v>
      </c>
      <c r="BN31" s="425"/>
      <c r="BO31" s="425" t="str">
        <f>IF(OR(ISBLANK(X9),ISBLANK(X10)),"N/A",IF(BO29=BO30,"ok","&lt;&gt;"))</f>
        <v>N/A</v>
      </c>
      <c r="BP31" s="425"/>
      <c r="BQ31" s="425" t="str">
        <f>IF(OR(ISBLANK(Z9),ISBLANK(Z10)),"N/A",IF(BQ29=BQ30,"ok","&lt;&gt;"))</f>
        <v>N/A</v>
      </c>
      <c r="BR31" s="425"/>
      <c r="BS31" s="425" t="str">
        <f>IF(OR(ISBLANK(AB9),ISBLANK(AB10)),"N/A",IF(BS29=BS30,"ok","&lt;&gt;"))</f>
        <v>N/A</v>
      </c>
      <c r="BT31" s="425"/>
      <c r="BU31" s="425" t="str">
        <f>IF(OR(ISBLANK(AD9),ISBLANK(AD10)),"N/A",IF(BU29=BU30,"ok","&lt;&gt;"))</f>
        <v>N/A</v>
      </c>
      <c r="BV31" s="425"/>
      <c r="BW31" s="425" t="str">
        <f>IF(OR(ISBLANK(AF9),ISBLANK(AF10)),"N/A",IF(BW29=BW30,"ok","&lt;&gt;"))</f>
        <v>N/A</v>
      </c>
      <c r="BX31" s="425"/>
      <c r="BY31" s="425" t="str">
        <f>IF(OR(ISBLANK(AH9),ISBLANK(AH10)),"N/A",IF(BY29=BY30,"ok","&lt;&gt;"))</f>
        <v>N/A</v>
      </c>
      <c r="BZ31" s="425"/>
      <c r="CA31" s="425" t="str">
        <f>IF(OR(ISBLANK(AJ9),ISBLANK(AJ10)),"N/A",IF(CA29=CA30,"ok","&lt;&gt;"))</f>
        <v>N/A</v>
      </c>
      <c r="CB31" s="358"/>
      <c r="CC31" s="425" t="str">
        <f>IF(OR(ISBLANK(AL9),ISBLANK(AL10)),"N/A",IF(CC29=CC30,"ok","&lt;&gt;"))</f>
        <v>N/A</v>
      </c>
      <c r="CD31" s="425"/>
      <c r="CE31" s="425" t="str">
        <f>IF(OR(ISBLANK(AN9),ISBLANK(AN10)),"N/A",IF(CE29=CE30,"ok","&lt;&gt;"))</f>
        <v>N/A</v>
      </c>
      <c r="CF31" s="425"/>
      <c r="CG31" s="425" t="str">
        <f>IF(OR(ISBLANK(AP9),ISBLANK(AP10)),"N/A",IF(CG29=CG30,"ok","&lt;&gt;"))</f>
        <v>N/A</v>
      </c>
      <c r="CH31" s="358"/>
    </row>
    <row r="32" spans="1:86" s="1" customFormat="1" ht="20.25" customHeight="1">
      <c r="A32" s="395"/>
      <c r="B32" s="395"/>
      <c r="C32" s="243"/>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786"/>
      <c r="AM32" s="786"/>
      <c r="AN32" s="786"/>
      <c r="AO32" s="786"/>
      <c r="AP32" s="786"/>
      <c r="AQ32" s="786"/>
      <c r="AR32" s="263"/>
      <c r="AS32" s="263"/>
      <c r="AT32" s="488">
        <v>18</v>
      </c>
      <c r="AU32" s="487" t="s">
        <v>135</v>
      </c>
      <c r="AV32" s="335" t="s">
        <v>134</v>
      </c>
      <c r="AW32" s="425" t="e">
        <f>F11*1000*1000/F26</f>
        <v>#VALUE!</v>
      </c>
      <c r="AX32" s="425"/>
      <c r="AY32" s="425" t="e">
        <f>H11*1000*1000/H26</f>
        <v>#DIV/0!</v>
      </c>
      <c r="AZ32" s="425"/>
      <c r="BA32" s="425" t="e">
        <f>J11*1000*1000/J26</f>
        <v>#DIV/0!</v>
      </c>
      <c r="BB32" s="425"/>
      <c r="BC32" s="425" t="e">
        <f>L11*1000*1000/L26</f>
        <v>#DIV/0!</v>
      </c>
      <c r="BD32" s="425"/>
      <c r="BE32" s="425" t="e">
        <f>N11*1000*1000/N26</f>
        <v>#DIV/0!</v>
      </c>
      <c r="BF32" s="425"/>
      <c r="BG32" s="425" t="e">
        <f>P11*1000*1000/P26</f>
        <v>#DIV/0!</v>
      </c>
      <c r="BH32" s="425"/>
      <c r="BI32" s="425" t="e">
        <f>R11*1000*1000/R26</f>
        <v>#DIV/0!</v>
      </c>
      <c r="BJ32" s="425"/>
      <c r="BK32" s="425" t="e">
        <f>T11*1000*1000/T26</f>
        <v>#DIV/0!</v>
      </c>
      <c r="BL32" s="425"/>
      <c r="BM32" s="425" t="e">
        <f>V11*1000*1000/V26</f>
        <v>#DIV/0!</v>
      </c>
      <c r="BN32" s="425"/>
      <c r="BO32" s="425" t="e">
        <f>X11*1000*1000/X26</f>
        <v>#DIV/0!</v>
      </c>
      <c r="BP32" s="425"/>
      <c r="BQ32" s="425" t="e">
        <f>Z11*1000*1000/Z26</f>
        <v>#DIV/0!</v>
      </c>
      <c r="BR32" s="425"/>
      <c r="BS32" s="425" t="e">
        <f>AB11*1000*1000/AB26</f>
        <v>#DIV/0!</v>
      </c>
      <c r="BT32" s="425"/>
      <c r="BU32" s="425" t="e">
        <f>AD11*1000*1000/AD26</f>
        <v>#DIV/0!</v>
      </c>
      <c r="BV32" s="425"/>
      <c r="BW32" s="425" t="e">
        <f>AF11*1000*1000/AF26</f>
        <v>#DIV/0!</v>
      </c>
      <c r="BX32" s="425"/>
      <c r="BY32" s="425" t="e">
        <f>AH11*1000*1000/AH26</f>
        <v>#DIV/0!</v>
      </c>
      <c r="BZ32" s="425"/>
      <c r="CA32" s="425" t="e">
        <f>AJ11*1000*1000/AJ26</f>
        <v>#DIV/0!</v>
      </c>
      <c r="CB32" s="425"/>
      <c r="CC32" s="425" t="e">
        <f>AL11*1000*1000/AL26</f>
        <v>#DIV/0!</v>
      </c>
      <c r="CD32" s="425"/>
      <c r="CE32" s="425" t="e">
        <f>AN11*1000*1000/AN26</f>
        <v>#DIV/0!</v>
      </c>
      <c r="CF32" s="425"/>
      <c r="CG32" s="425" t="e">
        <f>AP11*1000*1000/AP26</f>
        <v>#DIV/0!</v>
      </c>
      <c r="CH32" s="425"/>
    </row>
    <row r="33" spans="2:95" ht="21.75" customHeight="1">
      <c r="B33" s="395">
        <v>3</v>
      </c>
      <c r="C33" s="88" t="s">
        <v>89</v>
      </c>
      <c r="D33" s="88"/>
      <c r="E33" s="88"/>
      <c r="F33" s="719"/>
      <c r="G33" s="720"/>
      <c r="H33" s="719"/>
      <c r="I33" s="720"/>
      <c r="J33" s="719"/>
      <c r="K33" s="720"/>
      <c r="L33" s="719"/>
      <c r="M33" s="720"/>
      <c r="N33" s="719"/>
      <c r="O33" s="720"/>
      <c r="P33" s="719"/>
      <c r="Q33" s="720"/>
      <c r="R33" s="719"/>
      <c r="S33" s="720"/>
      <c r="T33" s="272"/>
      <c r="U33" s="720"/>
      <c r="V33" s="272"/>
      <c r="W33" s="720"/>
      <c r="X33" s="272"/>
      <c r="Y33" s="720"/>
      <c r="Z33" s="272"/>
      <c r="AA33" s="720"/>
      <c r="AB33" s="272"/>
      <c r="AC33" s="720"/>
      <c r="AD33" s="273"/>
      <c r="AE33" s="720"/>
      <c r="AF33" s="273"/>
      <c r="AG33" s="720"/>
      <c r="AH33" s="274"/>
      <c r="AI33" s="725"/>
      <c r="AJ33" s="273"/>
      <c r="AK33" s="720"/>
      <c r="AL33" s="273"/>
      <c r="AM33" s="720"/>
      <c r="AN33" s="274"/>
      <c r="AO33" s="725"/>
      <c r="AP33" s="274"/>
      <c r="AQ33" s="725"/>
      <c r="AR33" s="152"/>
      <c r="AT33" s="466" t="s">
        <v>223</v>
      </c>
      <c r="AU33" s="487" t="s">
        <v>242</v>
      </c>
      <c r="AV33" s="335"/>
      <c r="AW33" s="425" t="str">
        <f>IF(OR(ISBLANK(F11)),"N/A",IF(AW32&lt;100,"&lt;&gt;",IF(AW32&gt;1000,"&lt;&gt;","ok")))</f>
        <v>N/A</v>
      </c>
      <c r="AX33" s="425"/>
      <c r="AY33" s="425" t="str">
        <f>IF(OR(ISBLANK(H11)),"N/A",IF(AY32&lt;100,"&lt;&gt;",IF(AY32&gt;1000,"&lt;&gt;","ok")))</f>
        <v>N/A</v>
      </c>
      <c r="AZ33" s="425"/>
      <c r="BA33" s="425" t="str">
        <f>IF(OR(ISBLANK(J11)),"N/A",IF(BA32&lt;100,"&lt;&gt;",IF(BA32&gt;1000,"&lt;&gt;","ok")))</f>
        <v>N/A</v>
      </c>
      <c r="BB33" s="425"/>
      <c r="BC33" s="425" t="str">
        <f>IF(OR(ISBLANK(L11)),"N/A",IF(BC32&lt;100,"&lt;&gt;",IF(BC32&gt;1000,"&lt;&gt;","ok")))</f>
        <v>N/A</v>
      </c>
      <c r="BD33" s="425"/>
      <c r="BE33" s="425" t="str">
        <f>IF(OR(ISBLANK(N11)),"N/A",IF(BE32&lt;100,"&lt;&gt;",IF(BE32&gt;1000,"&lt;&gt;","ok")))</f>
        <v>N/A</v>
      </c>
      <c r="BF33" s="425"/>
      <c r="BG33" s="425" t="str">
        <f>IF(OR(ISBLANK(P11)),"N/A",IF(BG32&lt;100,"&lt;&gt;",IF(BG32&gt;1000,"&lt;&gt;","ok")))</f>
        <v>N/A</v>
      </c>
      <c r="BH33" s="425"/>
      <c r="BI33" s="425" t="str">
        <f>IF(OR(ISBLANK(R11)),"N/A",IF(BI32&lt;100,"&lt;&gt;",IF(BI32&gt;1000,"&lt;&gt;","ok")))</f>
        <v>N/A</v>
      </c>
      <c r="BJ33" s="425"/>
      <c r="BK33" s="425" t="str">
        <f>IF(OR(ISBLANK(T11)),"N/A",IF(BK32&lt;100,"&lt;&gt;",IF(BK32&gt;1000,"&lt;&gt;","ok")))</f>
        <v>N/A</v>
      </c>
      <c r="BL33" s="425"/>
      <c r="BM33" s="425" t="str">
        <f>IF(OR(ISBLANK(V11)),"N/A",IF(BM32&lt;100,"&lt;&gt;",IF(BM32&gt;1000,"&lt;&gt;","ok")))</f>
        <v>N/A</v>
      </c>
      <c r="BN33" s="425"/>
      <c r="BO33" s="425" t="str">
        <f>IF(OR(ISBLANK(X11)),"N/A",IF(BO32&lt;100,"&lt;&gt;",IF(BO32&gt;1000,"&lt;&gt;","ok")))</f>
        <v>N/A</v>
      </c>
      <c r="BP33" s="425"/>
      <c r="BQ33" s="425" t="str">
        <f>IF(OR(ISBLANK(Z11)),"N/A",IF(BQ32&lt;100,"&lt;&gt;",IF(BQ32&gt;1000,"&lt;&gt;","ok")))</f>
        <v>N/A</v>
      </c>
      <c r="BR33" s="425"/>
      <c r="BS33" s="425" t="str">
        <f>IF(OR(ISBLANK(AB11)),"N/A",IF(BS32&lt;100,"&lt;&gt;",IF(BS32&gt;1000,"&lt;&gt;","ok")))</f>
        <v>N/A</v>
      </c>
      <c r="BT33" s="425"/>
      <c r="BU33" s="425" t="str">
        <f>IF(OR(ISBLANK(AD11)),"N/A",IF(BU32&lt;100,"&lt;&gt;",IF(BU32&gt;1000,"&lt;&gt;","ok")))</f>
        <v>N/A</v>
      </c>
      <c r="BV33" s="425"/>
      <c r="BW33" s="425" t="str">
        <f>IF(OR(ISBLANK(AF11)),"N/A",IF(BW32&lt;100,"&lt;&gt;",IF(BW32&gt;1000,"&lt;&gt;","ok")))</f>
        <v>N/A</v>
      </c>
      <c r="BX33" s="425"/>
      <c r="BY33" s="425" t="str">
        <f>IF(OR(ISBLANK(AH11)),"N/A",IF(BY32&lt;100,"&lt;&gt;",IF(BY32&gt;1000,"&lt;&gt;","ok")))</f>
        <v>N/A</v>
      </c>
      <c r="BZ33" s="425"/>
      <c r="CA33" s="425" t="str">
        <f>IF(OR(ISBLANK(AJ11)),"N/A",IF(CA32&lt;100,"&lt;&gt;",IF(CA32&gt;1000,"&lt;&gt;","ok")))</f>
        <v>N/A</v>
      </c>
      <c r="CB33" s="425"/>
      <c r="CC33" s="425" t="str">
        <f>IF(OR(ISBLANK(AL11)),"N/A",IF(CC32&lt;100,"&lt;&gt;",IF(CC32&gt;1000,"&lt;&gt;","ok")))</f>
        <v>N/A</v>
      </c>
      <c r="CD33" s="425"/>
      <c r="CE33" s="425" t="str">
        <f>IF(OR(ISBLANK(AN11)),"N/A",IF(CE32&lt;100,"&lt;&gt;",IF(CE32&gt;1000,"&lt;&gt;","ok")))</f>
        <v>N/A</v>
      </c>
      <c r="CF33" s="425"/>
      <c r="CG33" s="425" t="str">
        <f>IF(OR(ISBLANK(AP11)),"N/A",IF(CG32&lt;100,"&lt;&gt;",IF(CG32&gt;1000,"&lt;&gt;","ok")))</f>
        <v>N/A</v>
      </c>
      <c r="CH33" s="425"/>
      <c r="CI33" s="1"/>
      <c r="CJ33" s="1"/>
      <c r="CK33" s="1"/>
      <c r="CL33" s="1"/>
      <c r="CM33" s="1"/>
      <c r="CN33" s="1"/>
      <c r="CO33" s="1"/>
      <c r="CP33" s="1"/>
      <c r="CQ33" s="1"/>
    </row>
    <row r="34" spans="3:86" ht="24.75" customHeight="1">
      <c r="C34" s="89"/>
      <c r="D34" s="90"/>
      <c r="E34" s="89"/>
      <c r="F34" s="721"/>
      <c r="G34" s="722"/>
      <c r="H34" s="721"/>
      <c r="I34" s="722"/>
      <c r="J34" s="721"/>
      <c r="K34" s="722"/>
      <c r="L34" s="721"/>
      <c r="M34" s="722"/>
      <c r="N34" s="721"/>
      <c r="O34" s="722"/>
      <c r="P34" s="721"/>
      <c r="Q34" s="722"/>
      <c r="R34" s="721"/>
      <c r="S34" s="722"/>
      <c r="T34" s="269"/>
      <c r="U34" s="722"/>
      <c r="V34" s="269"/>
      <c r="W34" s="722"/>
      <c r="X34" s="269"/>
      <c r="Y34" s="722"/>
      <c r="Z34" s="269"/>
      <c r="AA34" s="722"/>
      <c r="AB34" s="269"/>
      <c r="AC34" s="722"/>
      <c r="AD34" s="270"/>
      <c r="AE34" s="722"/>
      <c r="AF34" s="270"/>
      <c r="AG34" s="722"/>
      <c r="AH34" s="822"/>
      <c r="AI34" s="822"/>
      <c r="AJ34" s="822"/>
      <c r="AK34" s="822"/>
      <c r="AL34" s="822"/>
      <c r="AM34" s="822"/>
      <c r="AN34" s="822"/>
      <c r="AO34" s="822"/>
      <c r="AP34" s="822"/>
      <c r="AQ34" s="722"/>
      <c r="AR34" s="271"/>
      <c r="AT34" s="335">
        <v>3</v>
      </c>
      <c r="AU34" s="641"/>
      <c r="AV34" s="335" t="s">
        <v>162</v>
      </c>
      <c r="AW34" s="642"/>
      <c r="AX34" s="643"/>
      <c r="AY34" s="642"/>
      <c r="AZ34" s="643"/>
      <c r="BA34" s="642"/>
      <c r="BB34" s="643"/>
      <c r="BC34" s="642"/>
      <c r="BD34" s="643"/>
      <c r="BE34" s="642"/>
      <c r="BF34" s="643"/>
      <c r="BG34" s="642"/>
      <c r="BH34" s="643"/>
      <c r="BI34" s="642"/>
      <c r="BJ34" s="643"/>
      <c r="BK34" s="642"/>
      <c r="BL34" s="643"/>
      <c r="BM34" s="642"/>
      <c r="BN34" s="643"/>
      <c r="BO34" s="642"/>
      <c r="BP34" s="643"/>
      <c r="BQ34" s="642"/>
      <c r="BR34" s="643"/>
      <c r="BS34" s="642"/>
      <c r="BT34" s="643"/>
      <c r="BU34" s="642"/>
      <c r="BV34" s="643"/>
      <c r="BW34" s="642"/>
      <c r="BX34" s="643"/>
      <c r="BY34" s="337"/>
      <c r="BZ34" s="337"/>
      <c r="CA34" s="337"/>
      <c r="CB34" s="337"/>
      <c r="CC34" s="642"/>
      <c r="CD34" s="643"/>
      <c r="CE34" s="337"/>
      <c r="CF34" s="337"/>
      <c r="CG34" s="337"/>
      <c r="CH34" s="337"/>
    </row>
    <row r="35" spans="3:86" ht="22.5" customHeight="1">
      <c r="C35" s="91" t="s">
        <v>90</v>
      </c>
      <c r="D35" s="798" t="s">
        <v>91</v>
      </c>
      <c r="E35" s="799"/>
      <c r="F35" s="800"/>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801"/>
      <c r="AS35" s="202"/>
      <c r="AT35" s="335">
        <v>6</v>
      </c>
      <c r="AU35" s="373" t="s">
        <v>211</v>
      </c>
      <c r="AV35" s="335" t="s">
        <v>162</v>
      </c>
      <c r="AW35" s="335">
        <f>F14</f>
        <v>0</v>
      </c>
      <c r="AX35" s="335"/>
      <c r="AY35" s="335">
        <f aca="true" t="shared" si="9" ref="AY35:CA35">H14</f>
        <v>0</v>
      </c>
      <c r="AZ35" s="335"/>
      <c r="BA35" s="335">
        <f t="shared" si="9"/>
        <v>0</v>
      </c>
      <c r="BB35" s="335"/>
      <c r="BC35" s="335">
        <f t="shared" si="9"/>
        <v>0</v>
      </c>
      <c r="BD35" s="335"/>
      <c r="BE35" s="335">
        <f t="shared" si="9"/>
        <v>0</v>
      </c>
      <c r="BF35" s="335"/>
      <c r="BG35" s="335">
        <f t="shared" si="9"/>
        <v>0</v>
      </c>
      <c r="BH35" s="335"/>
      <c r="BI35" s="335">
        <f t="shared" si="9"/>
        <v>0</v>
      </c>
      <c r="BJ35" s="335"/>
      <c r="BK35" s="335">
        <f t="shared" si="9"/>
        <v>0</v>
      </c>
      <c r="BL35" s="335"/>
      <c r="BM35" s="335">
        <f t="shared" si="9"/>
        <v>0</v>
      </c>
      <c r="BN35" s="335"/>
      <c r="BO35" s="335">
        <f t="shared" si="9"/>
        <v>0</v>
      </c>
      <c r="BP35" s="335"/>
      <c r="BQ35" s="335">
        <f t="shared" si="9"/>
        <v>0</v>
      </c>
      <c r="BR35" s="335"/>
      <c r="BS35" s="335">
        <f t="shared" si="9"/>
        <v>0</v>
      </c>
      <c r="BT35" s="335"/>
      <c r="BU35" s="335">
        <f t="shared" si="9"/>
        <v>0</v>
      </c>
      <c r="BV35" s="335"/>
      <c r="BW35" s="335">
        <f t="shared" si="9"/>
        <v>0</v>
      </c>
      <c r="BX35" s="335"/>
      <c r="BY35" s="335">
        <f t="shared" si="9"/>
        <v>0</v>
      </c>
      <c r="BZ35" s="335"/>
      <c r="CA35" s="335">
        <f t="shared" si="9"/>
        <v>0</v>
      </c>
      <c r="CB35" s="337"/>
      <c r="CC35" s="335">
        <f>AL14</f>
        <v>0</v>
      </c>
      <c r="CD35" s="335"/>
      <c r="CE35" s="335">
        <f>AN14</f>
        <v>0</v>
      </c>
      <c r="CF35" s="335"/>
      <c r="CG35" s="335">
        <f>AP14</f>
        <v>0</v>
      </c>
      <c r="CH35" s="337"/>
    </row>
    <row r="36" spans="3:86" ht="21" customHeight="1">
      <c r="C36" s="93"/>
      <c r="D36" s="796"/>
      <c r="E36" s="796"/>
      <c r="F36" s="796"/>
      <c r="G36" s="796"/>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245"/>
      <c r="AT36" s="488">
        <v>19</v>
      </c>
      <c r="AU36" s="487" t="s">
        <v>243</v>
      </c>
      <c r="AV36" s="335" t="s">
        <v>162</v>
      </c>
      <c r="AW36" s="424">
        <f>F11+F12-F13</f>
        <v>0</v>
      </c>
      <c r="AX36" s="424"/>
      <c r="AY36" s="424">
        <f aca="true" t="shared" si="10" ref="AY36:CA36">H11+H12-H13</f>
        <v>0</v>
      </c>
      <c r="AZ36" s="424"/>
      <c r="BA36" s="424">
        <f t="shared" si="10"/>
        <v>0</v>
      </c>
      <c r="BB36" s="424"/>
      <c r="BC36" s="424">
        <f t="shared" si="10"/>
        <v>0</v>
      </c>
      <c r="BD36" s="424"/>
      <c r="BE36" s="424">
        <f t="shared" si="10"/>
        <v>0</v>
      </c>
      <c r="BF36" s="424"/>
      <c r="BG36" s="424">
        <f t="shared" si="10"/>
        <v>0</v>
      </c>
      <c r="BH36" s="424"/>
      <c r="BI36" s="424">
        <f t="shared" si="10"/>
        <v>0</v>
      </c>
      <c r="BJ36" s="424"/>
      <c r="BK36" s="424">
        <f t="shared" si="10"/>
        <v>0</v>
      </c>
      <c r="BL36" s="424"/>
      <c r="BM36" s="424">
        <f>V11+V12-V13</f>
        <v>0</v>
      </c>
      <c r="BN36" s="424"/>
      <c r="BO36" s="424">
        <f t="shared" si="10"/>
        <v>0</v>
      </c>
      <c r="BP36" s="424"/>
      <c r="BQ36" s="424">
        <f t="shared" si="10"/>
        <v>0</v>
      </c>
      <c r="BR36" s="424"/>
      <c r="BS36" s="424">
        <f t="shared" si="10"/>
        <v>0</v>
      </c>
      <c r="BT36" s="424"/>
      <c r="BU36" s="424">
        <f t="shared" si="10"/>
        <v>0</v>
      </c>
      <c r="BV36" s="424"/>
      <c r="BW36" s="424">
        <f t="shared" si="10"/>
        <v>0</v>
      </c>
      <c r="BX36" s="424"/>
      <c r="BY36" s="424">
        <f t="shared" si="10"/>
        <v>0</v>
      </c>
      <c r="BZ36" s="424"/>
      <c r="CA36" s="424">
        <f t="shared" si="10"/>
        <v>0</v>
      </c>
      <c r="CB36" s="337"/>
      <c r="CC36" s="424">
        <f>AL11+AL12-AL13</f>
        <v>0</v>
      </c>
      <c r="CD36" s="424"/>
      <c r="CE36" s="424">
        <f>AN11+AN12-AN13</f>
        <v>0</v>
      </c>
      <c r="CF36" s="424"/>
      <c r="CG36" s="424">
        <f>AP11+AP12-AP13</f>
        <v>0</v>
      </c>
      <c r="CH36" s="337"/>
    </row>
    <row r="37" spans="3:86" ht="19.5" customHeight="1">
      <c r="C37" s="94"/>
      <c r="D37" s="794"/>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245"/>
      <c r="AT37" s="466" t="s">
        <v>223</v>
      </c>
      <c r="AU37" s="487" t="s">
        <v>244</v>
      </c>
      <c r="AV37" s="335"/>
      <c r="AW37" s="424" t="str">
        <f>IF(ISBLANK(F14),"N/A",IF(ROUND(AW35,0)&lt;ROUND(AW36,0),"6&lt;19",IF(OR(ISBLANK(F11),ISBLANK(F12),ISBLANK(F13)),"N/A",IF(ROUND(AW35,0)=ROUND(AW36,0),"ok","&lt;&gt;"))))</f>
        <v>N/A</v>
      </c>
      <c r="AX37" s="424"/>
      <c r="AY37" s="424" t="str">
        <f aca="true" t="shared" si="11" ref="AY37:CG37">IF(ISBLANK(H14),"N/A",IF(ROUND(AY35,0)&lt;ROUND(AY36,0),"6&lt;19",IF(OR(ISBLANK(H11),ISBLANK(H12),ISBLANK(H13)),"N/A",IF(ROUND(AY35,0)=ROUND(AY36,0),"ok","&lt;&gt;"))))</f>
        <v>N/A</v>
      </c>
      <c r="AZ37" s="424"/>
      <c r="BA37" s="424" t="str">
        <f t="shared" si="11"/>
        <v>N/A</v>
      </c>
      <c r="BB37" s="424"/>
      <c r="BC37" s="424" t="str">
        <f t="shared" si="11"/>
        <v>N/A</v>
      </c>
      <c r="BD37" s="424"/>
      <c r="BE37" s="424" t="str">
        <f t="shared" si="11"/>
        <v>N/A</v>
      </c>
      <c r="BF37" s="424"/>
      <c r="BG37" s="424" t="str">
        <f t="shared" si="11"/>
        <v>N/A</v>
      </c>
      <c r="BH37" s="424"/>
      <c r="BI37" s="424" t="str">
        <f t="shared" si="11"/>
        <v>N/A</v>
      </c>
      <c r="BJ37" s="424"/>
      <c r="BK37" s="424" t="str">
        <f t="shared" si="11"/>
        <v>N/A</v>
      </c>
      <c r="BL37" s="424"/>
      <c r="BM37" s="424" t="str">
        <f t="shared" si="11"/>
        <v>N/A</v>
      </c>
      <c r="BN37" s="424"/>
      <c r="BO37" s="424" t="str">
        <f t="shared" si="11"/>
        <v>N/A</v>
      </c>
      <c r="BP37" s="424"/>
      <c r="BQ37" s="424" t="str">
        <f t="shared" si="11"/>
        <v>N/A</v>
      </c>
      <c r="BR37" s="424"/>
      <c r="BS37" s="424" t="str">
        <f t="shared" si="11"/>
        <v>N/A</v>
      </c>
      <c r="BT37" s="424"/>
      <c r="BU37" s="424" t="str">
        <f t="shared" si="11"/>
        <v>N/A</v>
      </c>
      <c r="BV37" s="424"/>
      <c r="BW37" s="424" t="str">
        <f t="shared" si="11"/>
        <v>N/A</v>
      </c>
      <c r="BX37" s="424"/>
      <c r="BY37" s="424" t="str">
        <f t="shared" si="11"/>
        <v>N/A</v>
      </c>
      <c r="BZ37" s="424"/>
      <c r="CA37" s="424" t="str">
        <f t="shared" si="11"/>
        <v>N/A</v>
      </c>
      <c r="CB37" s="424"/>
      <c r="CC37" s="424" t="str">
        <f t="shared" si="11"/>
        <v>N/A</v>
      </c>
      <c r="CD37" s="424"/>
      <c r="CE37" s="424" t="str">
        <f t="shared" si="11"/>
        <v>N/A</v>
      </c>
      <c r="CF37" s="424"/>
      <c r="CG37" s="424" t="str">
        <f t="shared" si="11"/>
        <v>N/A</v>
      </c>
      <c r="CH37" s="337"/>
    </row>
    <row r="38" spans="3:86" ht="21.75" customHeight="1">
      <c r="C38" s="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245"/>
      <c r="AT38" s="488">
        <v>20</v>
      </c>
      <c r="AU38" s="487" t="s">
        <v>245</v>
      </c>
      <c r="AV38" s="335" t="s">
        <v>162</v>
      </c>
      <c r="AW38" s="424">
        <f>F15+F16+F17+F19+F21</f>
        <v>0</v>
      </c>
      <c r="AX38" s="424"/>
      <c r="AY38" s="424">
        <f aca="true" t="shared" si="12" ref="AY38:CA38">H15+H16+H17+H19+H21</f>
        <v>0</v>
      </c>
      <c r="AZ38" s="424"/>
      <c r="BA38" s="424">
        <f t="shared" si="12"/>
        <v>0</v>
      </c>
      <c r="BB38" s="424"/>
      <c r="BC38" s="424">
        <f t="shared" si="12"/>
        <v>0</v>
      </c>
      <c r="BD38" s="424"/>
      <c r="BE38" s="424">
        <f t="shared" si="12"/>
        <v>0</v>
      </c>
      <c r="BF38" s="424"/>
      <c r="BG38" s="424">
        <f t="shared" si="12"/>
        <v>0</v>
      </c>
      <c r="BH38" s="424"/>
      <c r="BI38" s="424">
        <f t="shared" si="12"/>
        <v>0</v>
      </c>
      <c r="BJ38" s="424"/>
      <c r="BK38" s="424">
        <f t="shared" si="12"/>
        <v>0</v>
      </c>
      <c r="BL38" s="424"/>
      <c r="BM38" s="424">
        <f t="shared" si="12"/>
        <v>0</v>
      </c>
      <c r="BN38" s="424"/>
      <c r="BO38" s="424">
        <f t="shared" si="12"/>
        <v>0</v>
      </c>
      <c r="BP38" s="424"/>
      <c r="BQ38" s="424">
        <f t="shared" si="12"/>
        <v>0</v>
      </c>
      <c r="BR38" s="424"/>
      <c r="BS38" s="424">
        <f t="shared" si="12"/>
        <v>0</v>
      </c>
      <c r="BT38" s="424"/>
      <c r="BU38" s="424">
        <f t="shared" si="12"/>
        <v>0</v>
      </c>
      <c r="BV38" s="424"/>
      <c r="BW38" s="424">
        <f t="shared" si="12"/>
        <v>0</v>
      </c>
      <c r="BX38" s="424"/>
      <c r="BY38" s="424">
        <f t="shared" si="12"/>
        <v>0</v>
      </c>
      <c r="BZ38" s="424"/>
      <c r="CA38" s="424">
        <f t="shared" si="12"/>
        <v>0</v>
      </c>
      <c r="CB38" s="337"/>
      <c r="CC38" s="424">
        <f>AL15+AL16+AL17+AL19+AL21</f>
        <v>0</v>
      </c>
      <c r="CD38" s="424"/>
      <c r="CE38" s="424">
        <f>AN15+AN16+AN17+AN19+AN21</f>
        <v>0</v>
      </c>
      <c r="CF38" s="424"/>
      <c r="CG38" s="424">
        <f>AP15+AP16+AP17+AP19+AP21</f>
        <v>0</v>
      </c>
      <c r="CH38" s="337"/>
    </row>
    <row r="39" spans="3:86" ht="16.5" customHeight="1">
      <c r="C39" s="94"/>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245"/>
      <c r="AT39" s="466" t="s">
        <v>223</v>
      </c>
      <c r="AU39" s="487" t="s">
        <v>246</v>
      </c>
      <c r="AV39" s="335"/>
      <c r="AW39" s="424" t="str">
        <f>IF(OR(ISBLANK(F15),ISBLANK(F16),ISBLANK(F17),ISBLANK(F19),ISBLANK(F21)),"N/A",IF(AW35&gt;=AW38,"ok","&lt;&gt;"))</f>
        <v>N/A</v>
      </c>
      <c r="AX39" s="424"/>
      <c r="AY39" s="424" t="str">
        <f aca="true" t="shared" si="13" ref="AY39:CG39">IF(OR(ISBLANK(H15),ISBLANK(H16),ISBLANK(H17),ISBLANK(H19),ISBLANK(H21)),"N/A",IF(AY35&gt;=AY38,"ok","&lt;&gt;"))</f>
        <v>N/A</v>
      </c>
      <c r="AZ39" s="424"/>
      <c r="BA39" s="424" t="str">
        <f t="shared" si="13"/>
        <v>N/A</v>
      </c>
      <c r="BB39" s="424"/>
      <c r="BC39" s="424" t="str">
        <f t="shared" si="13"/>
        <v>N/A</v>
      </c>
      <c r="BD39" s="424"/>
      <c r="BE39" s="424" t="str">
        <f t="shared" si="13"/>
        <v>N/A</v>
      </c>
      <c r="BF39" s="424"/>
      <c r="BG39" s="424" t="str">
        <f t="shared" si="13"/>
        <v>N/A</v>
      </c>
      <c r="BH39" s="424"/>
      <c r="BI39" s="424" t="str">
        <f t="shared" si="13"/>
        <v>N/A</v>
      </c>
      <c r="BJ39" s="424"/>
      <c r="BK39" s="424" t="str">
        <f t="shared" si="13"/>
        <v>N/A</v>
      </c>
      <c r="BL39" s="424"/>
      <c r="BM39" s="424" t="str">
        <f t="shared" si="13"/>
        <v>N/A</v>
      </c>
      <c r="BN39" s="424"/>
      <c r="BO39" s="424" t="str">
        <f t="shared" si="13"/>
        <v>N/A</v>
      </c>
      <c r="BP39" s="424"/>
      <c r="BQ39" s="424" t="str">
        <f t="shared" si="13"/>
        <v>N/A</v>
      </c>
      <c r="BR39" s="424"/>
      <c r="BS39" s="424" t="str">
        <f t="shared" si="13"/>
        <v>N/A</v>
      </c>
      <c r="BT39" s="424"/>
      <c r="BU39" s="424" t="str">
        <f t="shared" si="13"/>
        <v>N/A</v>
      </c>
      <c r="BV39" s="424"/>
      <c r="BW39" s="424" t="str">
        <f t="shared" si="13"/>
        <v>N/A</v>
      </c>
      <c r="BX39" s="424"/>
      <c r="BY39" s="424" t="str">
        <f t="shared" si="13"/>
        <v>N/A</v>
      </c>
      <c r="BZ39" s="424"/>
      <c r="CA39" s="424" t="str">
        <f t="shared" si="13"/>
        <v>N/A</v>
      </c>
      <c r="CB39" s="424"/>
      <c r="CC39" s="424" t="str">
        <f t="shared" si="13"/>
        <v>N/A</v>
      </c>
      <c r="CD39" s="424"/>
      <c r="CE39" s="424" t="str">
        <f t="shared" si="13"/>
        <v>N/A</v>
      </c>
      <c r="CF39" s="424"/>
      <c r="CG39" s="424" t="str">
        <f t="shared" si="13"/>
        <v>N/A</v>
      </c>
      <c r="CH39" s="337"/>
    </row>
    <row r="40" spans="3:86" ht="16.5" customHeight="1">
      <c r="C40" s="94"/>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245"/>
      <c r="AT40" s="489" t="s">
        <v>223</v>
      </c>
      <c r="AU40" s="490" t="s">
        <v>14</v>
      </c>
      <c r="AV40" s="491"/>
      <c r="AW40" s="492" t="str">
        <f>IF(OR(ISBLANK(F23),ISBLANK(F24),ISBLANK(F25)),"N/A",IF(F23&lt;F25,"&lt;&gt;",IF(F23&gt;F24,"&lt;&gt;","ok")))</f>
        <v>N/A</v>
      </c>
      <c r="AX40" s="492"/>
      <c r="AY40" s="492" t="str">
        <f>IF(OR(ISBLANK(H23),ISBLANK(H24),ISBLANK(H25)),"N/A",IF(H23&lt;H25,"&lt;&gt;",IF(H23&gt;H24,"&lt;&gt;","ok")))</f>
        <v>N/A</v>
      </c>
      <c r="AZ40" s="492"/>
      <c r="BA40" s="492" t="str">
        <f>IF(OR(ISBLANK(J23),ISBLANK(J24),ISBLANK(J25)),"N/A",IF(J23&lt;J25,"&lt;&gt;",IF(J23&gt;J24,"&lt;&gt;","ok")))</f>
        <v>N/A</v>
      </c>
      <c r="BB40" s="492"/>
      <c r="BC40" s="492" t="str">
        <f>IF(OR(ISBLANK(L23),ISBLANK(L24),ISBLANK(L25)),"N/A",IF(L23&lt;L25,"&lt;&gt;",IF(L23&gt;L24,"&lt;&gt;","ok")))</f>
        <v>N/A</v>
      </c>
      <c r="BD40" s="492"/>
      <c r="BE40" s="492" t="str">
        <f>IF(OR(ISBLANK(N23),ISBLANK(N24),ISBLANK(N25)),"N/A",IF(N23&lt;N25,"&lt;&gt;",IF(N23&gt;N24,"&lt;&gt;","ok")))</f>
        <v>N/A</v>
      </c>
      <c r="BF40" s="492"/>
      <c r="BG40" s="492" t="str">
        <f>IF(OR(ISBLANK(P23),ISBLANK(P24),ISBLANK(P25)),"N/A",IF(P23&lt;P25,"&lt;&gt;",IF(P23&gt;P24,"&lt;&gt;","ok")))</f>
        <v>N/A</v>
      </c>
      <c r="BH40" s="492"/>
      <c r="BI40" s="492" t="str">
        <f>IF(OR(ISBLANK(R23),ISBLANK(R24),ISBLANK(R25)),"N/A",IF(R23&lt;R25,"&lt;&gt;",IF(R23&gt;R24,"&lt;&gt;","ok")))</f>
        <v>N/A</v>
      </c>
      <c r="BJ40" s="492"/>
      <c r="BK40" s="492" t="str">
        <f>IF(OR(ISBLANK(T23),ISBLANK(T24),ISBLANK(T25)),"N/A",IF(T23&lt;T25,"&lt;&gt;",IF(T23&gt;T24,"&lt;&gt;","ok")))</f>
        <v>N/A</v>
      </c>
      <c r="BL40" s="492"/>
      <c r="BM40" s="492" t="str">
        <f>IF(OR(ISBLANK(V23),ISBLANK(V24),ISBLANK(V25)),"N/A",IF(V23&lt;V25,"&lt;&gt;",IF(V23&gt;V24,"&lt;&gt;","ok")))</f>
        <v>N/A</v>
      </c>
      <c r="BN40" s="492"/>
      <c r="BO40" s="492" t="str">
        <f>IF(OR(ISBLANK(X23),ISBLANK(X24),ISBLANK(X25)),"N/A",IF(X23&lt;X25,"&lt;&gt;",IF(X23&gt;X24,"&lt;&gt;","ok")))</f>
        <v>N/A</v>
      </c>
      <c r="BP40" s="492"/>
      <c r="BQ40" s="492" t="str">
        <f>IF(OR(ISBLANK(Z23),ISBLANK(Z24),ISBLANK(Z25)),"N/A",IF(Z23&lt;Z25,"&lt;&gt;",IF(Z23&gt;Z24,"&lt;&gt;","ok")))</f>
        <v>N/A</v>
      </c>
      <c r="BR40" s="492"/>
      <c r="BS40" s="492" t="str">
        <f>IF(OR(ISBLANK(AB23),ISBLANK(AB24),ISBLANK(AB25)),"N/A",IF(AB23&lt;AB25,"&lt;&gt;",IF(AB23&gt;AB24,"&lt;&gt;","ok")))</f>
        <v>N/A</v>
      </c>
      <c r="BT40" s="492"/>
      <c r="BU40" s="492" t="str">
        <f>IF(OR(ISBLANK(AD23),ISBLANK(AD24),ISBLANK(AD25)),"N/A",IF(AD23&lt;AD25,"&lt;&gt;",IF(AD23&gt;AD24,"&lt;&gt;","ok")))</f>
        <v>N/A</v>
      </c>
      <c r="BV40" s="492"/>
      <c r="BW40" s="492" t="str">
        <f>IF(OR(ISBLANK(AF23),ISBLANK(AF24),ISBLANK(AF25)),"N/A",IF(AF23&lt;AF25,"&lt;&gt;",IF(AF23&gt;AF24,"&lt;&gt;","ok")))</f>
        <v>N/A</v>
      </c>
      <c r="BX40" s="492"/>
      <c r="BY40" s="492" t="str">
        <f>IF(OR(ISBLANK(AH23),ISBLANK(AH24),ISBLANK(AH25)),"N/A",IF(AH23&lt;AH25,"&lt;&gt;",IF(AH23&gt;AH24,"&lt;&gt;","ok")))</f>
        <v>N/A</v>
      </c>
      <c r="BZ40" s="492"/>
      <c r="CA40" s="492" t="str">
        <f>IF(OR(ISBLANK(AJ23),ISBLANK(AJ24),ISBLANK(AJ25)),"N/A",IF(AJ23&lt;AJ25,"&lt;&gt;",IF(AJ23&gt;AJ24,"&lt;&gt;","ok")))</f>
        <v>N/A</v>
      </c>
      <c r="CB40" s="492"/>
      <c r="CC40" s="492" t="str">
        <f>IF(OR(ISBLANK(AL23),ISBLANK(AL24),ISBLANK(AL25)),"N/A",IF(AL23&lt;AL25,"&lt;&gt;",IF(AL23&gt;AL24,"&lt;&gt;","ok")))</f>
        <v>N/A</v>
      </c>
      <c r="CD40" s="492"/>
      <c r="CE40" s="492" t="str">
        <f>IF(OR(ISBLANK(AN23),ISBLANK(AN24),ISBLANK(AN25)),"N/A",IF(AN23&lt;AN25,"&lt;&gt;",IF(AN23&gt;AN24,"&lt;&gt;","ok")))</f>
        <v>N/A</v>
      </c>
      <c r="CF40" s="492"/>
      <c r="CG40" s="492" t="str">
        <f>IF(OR(ISBLANK(AP23),ISBLANK(AP24),ISBLANK(AP25)),"N/A",IF(AP23&lt;AP25,"&lt;&gt;",IF(AP23&gt;AP24,"&lt;&gt;","ok")))</f>
        <v>N/A</v>
      </c>
      <c r="CH40" s="492"/>
    </row>
    <row r="41" spans="3:86" ht="16.5" customHeight="1">
      <c r="C41" s="94"/>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245"/>
      <c r="AT41" s="398"/>
      <c r="AU41" s="399"/>
      <c r="AV41" s="294"/>
      <c r="AW41" s="296"/>
      <c r="AX41" s="295"/>
      <c r="AY41" s="296"/>
      <c r="AZ41" s="295"/>
      <c r="BA41" s="296"/>
      <c r="BB41" s="295"/>
      <c r="BC41" s="296"/>
      <c r="BD41" s="295"/>
      <c r="BE41" s="296"/>
      <c r="BF41" s="295"/>
      <c r="BG41" s="296"/>
      <c r="BH41" s="295"/>
      <c r="BI41" s="296"/>
      <c r="BJ41" s="295"/>
      <c r="BK41" s="296"/>
      <c r="BL41" s="295"/>
      <c r="BM41" s="296"/>
      <c r="BN41" s="295"/>
      <c r="BO41" s="296"/>
      <c r="BP41" s="295"/>
      <c r="BQ41" s="296"/>
      <c r="BR41" s="295"/>
      <c r="BS41" s="296"/>
      <c r="BT41" s="295"/>
      <c r="BU41" s="296"/>
      <c r="BV41" s="295"/>
      <c r="BW41" s="296"/>
      <c r="BX41" s="295"/>
      <c r="BY41" s="287"/>
      <c r="BZ41" s="287"/>
      <c r="CA41" s="287"/>
      <c r="CB41" s="287"/>
      <c r="CC41" s="296"/>
      <c r="CD41" s="295"/>
      <c r="CE41" s="287"/>
      <c r="CF41" s="287"/>
      <c r="CG41" s="287"/>
      <c r="CH41" s="287"/>
    </row>
    <row r="42" spans="3:92" ht="22.5" customHeight="1">
      <c r="C42" s="94"/>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245"/>
      <c r="AT42" s="398" t="s">
        <v>213</v>
      </c>
      <c r="AU42" s="509" t="s">
        <v>214</v>
      </c>
      <c r="AV42" s="294"/>
      <c r="AW42" s="359"/>
      <c r="AX42" s="299"/>
      <c r="AY42" s="359"/>
      <c r="AZ42" s="299"/>
      <c r="BA42" s="359"/>
      <c r="BB42" s="299"/>
      <c r="BC42" s="359"/>
      <c r="BD42" s="299"/>
      <c r="BE42" s="359"/>
      <c r="BF42" s="299"/>
      <c r="BG42" s="359"/>
      <c r="BH42" s="299"/>
      <c r="BI42" s="359"/>
      <c r="BJ42" s="299"/>
      <c r="BK42" s="359"/>
      <c r="BL42" s="299"/>
      <c r="BM42" s="359"/>
      <c r="BN42" s="299"/>
      <c r="BO42" s="359"/>
      <c r="BP42" s="299"/>
      <c r="BQ42" s="359"/>
      <c r="BR42" s="299"/>
      <c r="BS42" s="359"/>
      <c r="BT42" s="299"/>
      <c r="BU42" s="359"/>
      <c r="BV42" s="299"/>
      <c r="BW42" s="359"/>
      <c r="BX42" s="299"/>
      <c r="BY42" s="287"/>
      <c r="BZ42" s="287"/>
      <c r="CA42" s="287"/>
      <c r="CB42" s="644"/>
      <c r="CC42" s="359"/>
      <c r="CD42" s="299"/>
      <c r="CE42" s="287"/>
      <c r="CF42" s="287"/>
      <c r="CG42" s="287"/>
      <c r="CH42" s="644"/>
      <c r="CI42" s="2"/>
      <c r="CJ42" s="2"/>
      <c r="CK42" s="2"/>
      <c r="CL42" s="2"/>
      <c r="CM42" s="2"/>
      <c r="CN42" s="2"/>
    </row>
    <row r="43" spans="3:92" ht="16.5" customHeight="1">
      <c r="C43" s="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245"/>
      <c r="AT43" s="398" t="s">
        <v>215</v>
      </c>
      <c r="AU43" s="509" t="s">
        <v>216</v>
      </c>
      <c r="AV43" s="294"/>
      <c r="AW43" s="359"/>
      <c r="AX43" s="340"/>
      <c r="AY43" s="359"/>
      <c r="AZ43" s="340"/>
      <c r="BA43" s="359"/>
      <c r="BB43" s="340"/>
      <c r="BC43" s="359"/>
      <c r="BD43" s="340"/>
      <c r="BE43" s="359"/>
      <c r="BF43" s="340"/>
      <c r="BG43" s="359"/>
      <c r="BH43" s="340"/>
      <c r="BI43" s="359"/>
      <c r="BJ43" s="340"/>
      <c r="BK43" s="359"/>
      <c r="BL43" s="340"/>
      <c r="BM43" s="359"/>
      <c r="BN43" s="340"/>
      <c r="BO43" s="359"/>
      <c r="BP43" s="340"/>
      <c r="BQ43" s="359"/>
      <c r="BR43" s="340"/>
      <c r="BS43" s="359"/>
      <c r="BT43" s="340"/>
      <c r="BU43" s="359"/>
      <c r="BV43" s="340"/>
      <c r="BW43" s="359"/>
      <c r="BX43" s="340"/>
      <c r="BY43" s="287"/>
      <c r="BZ43" s="287"/>
      <c r="CA43" s="287"/>
      <c r="CB43" s="287"/>
      <c r="CC43" s="359"/>
      <c r="CD43" s="340"/>
      <c r="CE43" s="287"/>
      <c r="CF43" s="287"/>
      <c r="CG43" s="287"/>
      <c r="CH43" s="287"/>
      <c r="CI43" s="2"/>
      <c r="CJ43" s="2"/>
      <c r="CK43" s="2"/>
      <c r="CL43" s="2"/>
      <c r="CM43" s="2"/>
      <c r="CN43" s="2"/>
    </row>
    <row r="44" spans="3:92" ht="16.5" customHeight="1">
      <c r="C44" s="94"/>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245"/>
      <c r="AT44" s="400" t="s">
        <v>217</v>
      </c>
      <c r="AU44" s="509" t="s">
        <v>218</v>
      </c>
      <c r="AV44" s="294"/>
      <c r="AW44" s="296"/>
      <c r="AX44" s="295"/>
      <c r="AY44" s="296"/>
      <c r="AZ44" s="295"/>
      <c r="BA44" s="296"/>
      <c r="BB44" s="295"/>
      <c r="BC44" s="296"/>
      <c r="BD44" s="295"/>
      <c r="BE44" s="296"/>
      <c r="BF44" s="295"/>
      <c r="BG44" s="296"/>
      <c r="BH44" s="295"/>
      <c r="BI44" s="296"/>
      <c r="BJ44" s="295"/>
      <c r="BK44" s="296"/>
      <c r="BL44" s="295"/>
      <c r="BM44" s="296"/>
      <c r="BN44" s="295"/>
      <c r="BO44" s="296"/>
      <c r="BP44" s="295"/>
      <c r="BQ44" s="296"/>
      <c r="BR44" s="295"/>
      <c r="BS44" s="296"/>
      <c r="BT44" s="295"/>
      <c r="BU44" s="296"/>
      <c r="BV44" s="295"/>
      <c r="BW44" s="296"/>
      <c r="BX44" s="295"/>
      <c r="BY44" s="287"/>
      <c r="BZ44" s="287"/>
      <c r="CA44" s="287"/>
      <c r="CB44" s="287"/>
      <c r="CC44" s="296"/>
      <c r="CD44" s="295"/>
      <c r="CE44" s="287"/>
      <c r="CF44" s="287"/>
      <c r="CG44" s="287"/>
      <c r="CH44" s="287"/>
      <c r="CI44" s="2"/>
      <c r="CJ44" s="2"/>
      <c r="CK44" s="2"/>
      <c r="CL44" s="2"/>
      <c r="CM44" s="2"/>
      <c r="CN44" s="2"/>
    </row>
    <row r="45" spans="3:92" ht="16.5" customHeight="1">
      <c r="C45" s="94"/>
      <c r="D45" s="794"/>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245"/>
      <c r="AT45" s="400"/>
      <c r="AU45" s="509"/>
      <c r="AV45" s="294"/>
      <c r="AW45" s="359"/>
      <c r="AX45" s="299"/>
      <c r="AY45" s="359"/>
      <c r="AZ45" s="299"/>
      <c r="BA45" s="359"/>
      <c r="BB45" s="299"/>
      <c r="BC45" s="359"/>
      <c r="BD45" s="299"/>
      <c r="BE45" s="359"/>
      <c r="BF45" s="299"/>
      <c r="BG45" s="359"/>
      <c r="BH45" s="299"/>
      <c r="BI45" s="359"/>
      <c r="BJ45" s="299"/>
      <c r="BK45" s="359"/>
      <c r="BL45" s="299"/>
      <c r="BM45" s="359"/>
      <c r="BN45" s="299"/>
      <c r="BO45" s="359"/>
      <c r="BP45" s="299"/>
      <c r="BQ45" s="359"/>
      <c r="BR45" s="299"/>
      <c r="BS45" s="359"/>
      <c r="BT45" s="299"/>
      <c r="BU45" s="359"/>
      <c r="BV45" s="299"/>
      <c r="BW45" s="359"/>
      <c r="BX45" s="299"/>
      <c r="BY45" s="287"/>
      <c r="BZ45" s="287"/>
      <c r="CA45" s="287"/>
      <c r="CB45" s="287"/>
      <c r="CC45" s="359"/>
      <c r="CD45" s="299"/>
      <c r="CE45" s="287"/>
      <c r="CF45" s="287"/>
      <c r="CG45" s="287"/>
      <c r="CH45" s="287"/>
      <c r="CI45" s="2"/>
      <c r="CJ45" s="2"/>
      <c r="CK45" s="2"/>
      <c r="CL45" s="2"/>
      <c r="CM45" s="2"/>
      <c r="CN45" s="2"/>
    </row>
    <row r="46" spans="3:92" ht="16.5" customHeight="1">
      <c r="C46" s="94"/>
      <c r="D46" s="794"/>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245"/>
      <c r="AT46" s="287"/>
      <c r="AU46" s="825"/>
      <c r="AV46" s="825"/>
      <c r="AW46" s="825"/>
      <c r="AX46" s="825"/>
      <c r="AY46" s="825"/>
      <c r="AZ46" s="825"/>
      <c r="BA46" s="825"/>
      <c r="BB46" s="825"/>
      <c r="BC46" s="825"/>
      <c r="BD46" s="825"/>
      <c r="BE46" s="825"/>
      <c r="BF46" s="825"/>
      <c r="BG46" s="825"/>
      <c r="BH46" s="825"/>
      <c r="BI46" s="825"/>
      <c r="BJ46" s="825"/>
      <c r="BK46" s="825"/>
      <c r="BL46" s="825"/>
      <c r="BM46" s="825"/>
      <c r="BN46" s="825"/>
      <c r="BO46" s="825"/>
      <c r="BP46" s="825"/>
      <c r="BQ46" s="825"/>
      <c r="BR46" s="825"/>
      <c r="BS46" s="825"/>
      <c r="BT46" s="825"/>
      <c r="BU46" s="825"/>
      <c r="BV46" s="825"/>
      <c r="BW46" s="825"/>
      <c r="BX46" s="825"/>
      <c r="BY46" s="825"/>
      <c r="BZ46" s="287"/>
      <c r="CA46" s="287"/>
      <c r="CB46" s="287"/>
      <c r="CC46" s="287"/>
      <c r="CD46" s="287"/>
      <c r="CE46" s="287"/>
      <c r="CF46" s="287"/>
      <c r="CG46" s="287"/>
      <c r="CH46" s="287"/>
      <c r="CI46" s="2"/>
      <c r="CJ46" s="2"/>
      <c r="CK46" s="2"/>
      <c r="CL46" s="2"/>
      <c r="CM46" s="2"/>
      <c r="CN46" s="2"/>
    </row>
    <row r="47" spans="3:92" ht="16.5" customHeight="1">
      <c r="C47" s="94"/>
      <c r="D47" s="794"/>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c r="AH47" s="794"/>
      <c r="AI47" s="794"/>
      <c r="AJ47" s="794"/>
      <c r="AK47" s="794"/>
      <c r="AL47" s="794"/>
      <c r="AM47" s="794"/>
      <c r="AN47" s="794"/>
      <c r="AO47" s="794"/>
      <c r="AP47" s="794"/>
      <c r="AQ47" s="794"/>
      <c r="AR47" s="794"/>
      <c r="AS47" s="245"/>
      <c r="AT47" s="287"/>
      <c r="AU47" s="825"/>
      <c r="AV47" s="825"/>
      <c r="AW47" s="825"/>
      <c r="AX47" s="825"/>
      <c r="AY47" s="825"/>
      <c r="AZ47" s="825"/>
      <c r="BA47" s="825"/>
      <c r="BB47" s="825"/>
      <c r="BC47" s="825"/>
      <c r="BD47" s="825"/>
      <c r="BE47" s="825"/>
      <c r="BF47" s="825"/>
      <c r="BG47" s="825"/>
      <c r="BH47" s="825"/>
      <c r="BI47" s="825"/>
      <c r="BJ47" s="825"/>
      <c r="BK47" s="825"/>
      <c r="BL47" s="825"/>
      <c r="BM47" s="825"/>
      <c r="BN47" s="825"/>
      <c r="BO47" s="825"/>
      <c r="BP47" s="825"/>
      <c r="BQ47" s="825"/>
      <c r="BR47" s="825"/>
      <c r="BS47" s="825"/>
      <c r="BT47" s="825"/>
      <c r="BU47" s="825"/>
      <c r="BV47" s="825"/>
      <c r="BW47" s="825"/>
      <c r="BX47" s="825"/>
      <c r="BY47" s="825"/>
      <c r="BZ47" s="287"/>
      <c r="CA47" s="287"/>
      <c r="CB47" s="287"/>
      <c r="CC47" s="287"/>
      <c r="CD47" s="287"/>
      <c r="CE47" s="287"/>
      <c r="CF47" s="287"/>
      <c r="CG47" s="287"/>
      <c r="CH47" s="287"/>
      <c r="CI47" s="2"/>
      <c r="CJ47" s="2"/>
      <c r="CK47" s="2"/>
      <c r="CL47" s="2"/>
      <c r="CM47" s="2"/>
      <c r="CN47" s="2"/>
    </row>
    <row r="48" spans="3:92" ht="16.5" customHeight="1">
      <c r="C48" s="94"/>
      <c r="D48" s="794"/>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c r="AI48" s="794"/>
      <c r="AJ48" s="794"/>
      <c r="AK48" s="794"/>
      <c r="AL48" s="794"/>
      <c r="AM48" s="794"/>
      <c r="AN48" s="794"/>
      <c r="AO48" s="794"/>
      <c r="AP48" s="794"/>
      <c r="AQ48" s="794"/>
      <c r="AR48" s="794"/>
      <c r="AS48" s="245"/>
      <c r="AT48" s="287"/>
      <c r="AU48" s="825"/>
      <c r="AV48" s="825"/>
      <c r="AW48" s="825"/>
      <c r="AX48" s="825"/>
      <c r="AY48" s="825"/>
      <c r="AZ48" s="825"/>
      <c r="BA48" s="825"/>
      <c r="BB48" s="825"/>
      <c r="BC48" s="825"/>
      <c r="BD48" s="825"/>
      <c r="BE48" s="825"/>
      <c r="BF48" s="825"/>
      <c r="BG48" s="825"/>
      <c r="BH48" s="825"/>
      <c r="BI48" s="825"/>
      <c r="BJ48" s="825"/>
      <c r="BK48" s="825"/>
      <c r="BL48" s="825"/>
      <c r="BM48" s="825"/>
      <c r="BN48" s="825"/>
      <c r="BO48" s="825"/>
      <c r="BP48" s="825"/>
      <c r="BQ48" s="825"/>
      <c r="BR48" s="825"/>
      <c r="BS48" s="825"/>
      <c r="BT48" s="825"/>
      <c r="BU48" s="825"/>
      <c r="BV48" s="825"/>
      <c r="BW48" s="825"/>
      <c r="BX48" s="825"/>
      <c r="BY48" s="825"/>
      <c r="BZ48" s="287"/>
      <c r="CA48" s="287"/>
      <c r="CB48" s="287"/>
      <c r="CC48" s="287"/>
      <c r="CD48" s="287"/>
      <c r="CE48" s="287"/>
      <c r="CF48" s="287"/>
      <c r="CG48" s="287"/>
      <c r="CH48" s="287"/>
      <c r="CI48" s="2"/>
      <c r="CJ48" s="2"/>
      <c r="CK48" s="2"/>
      <c r="CL48" s="2"/>
      <c r="CM48" s="2"/>
      <c r="CN48" s="2"/>
    </row>
    <row r="49" spans="3:92" ht="16.5" customHeight="1">
      <c r="C49" s="94"/>
      <c r="D49" s="794"/>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245"/>
      <c r="AT49" s="287"/>
      <c r="AU49" s="825"/>
      <c r="AV49" s="825"/>
      <c r="AW49" s="825"/>
      <c r="AX49" s="825"/>
      <c r="AY49" s="825"/>
      <c r="AZ49" s="825"/>
      <c r="BA49" s="825"/>
      <c r="BB49" s="825"/>
      <c r="BC49" s="825"/>
      <c r="BD49" s="825"/>
      <c r="BE49" s="825"/>
      <c r="BF49" s="825"/>
      <c r="BG49" s="825"/>
      <c r="BH49" s="825"/>
      <c r="BI49" s="825"/>
      <c r="BJ49" s="825"/>
      <c r="BK49" s="825"/>
      <c r="BL49" s="825"/>
      <c r="BM49" s="825"/>
      <c r="BN49" s="825"/>
      <c r="BO49" s="825"/>
      <c r="BP49" s="825"/>
      <c r="BQ49" s="825"/>
      <c r="BR49" s="825"/>
      <c r="BS49" s="825"/>
      <c r="BT49" s="825"/>
      <c r="BU49" s="825"/>
      <c r="BV49" s="825"/>
      <c r="BW49" s="825"/>
      <c r="BX49" s="825"/>
      <c r="BY49" s="825"/>
      <c r="BZ49" s="287"/>
      <c r="CA49" s="287"/>
      <c r="CB49" s="287"/>
      <c r="CC49" s="287"/>
      <c r="CD49" s="287"/>
      <c r="CE49" s="287"/>
      <c r="CF49" s="287"/>
      <c r="CG49" s="287"/>
      <c r="CH49" s="287"/>
      <c r="CI49" s="2"/>
      <c r="CJ49" s="2"/>
      <c r="CK49" s="2"/>
      <c r="CL49" s="2"/>
      <c r="CM49" s="2"/>
      <c r="CN49" s="2"/>
    </row>
    <row r="50" spans="3:92" ht="16.5" customHeight="1">
      <c r="C50" s="94"/>
      <c r="D50" s="794"/>
      <c r="E50" s="794"/>
      <c r="F50" s="794"/>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245"/>
      <c r="AT50" s="287"/>
      <c r="AU50" s="825"/>
      <c r="AV50" s="825"/>
      <c r="AW50" s="825"/>
      <c r="AX50" s="825"/>
      <c r="AY50" s="825"/>
      <c r="AZ50" s="825"/>
      <c r="BA50" s="825"/>
      <c r="BB50" s="825"/>
      <c r="BC50" s="825"/>
      <c r="BD50" s="825"/>
      <c r="BE50" s="825"/>
      <c r="BF50" s="825"/>
      <c r="BG50" s="825"/>
      <c r="BH50" s="825"/>
      <c r="BI50" s="825"/>
      <c r="BJ50" s="825"/>
      <c r="BK50" s="825"/>
      <c r="BL50" s="825"/>
      <c r="BM50" s="825"/>
      <c r="BN50" s="825"/>
      <c r="BO50" s="825"/>
      <c r="BP50" s="825"/>
      <c r="BQ50" s="825"/>
      <c r="BR50" s="825"/>
      <c r="BS50" s="825"/>
      <c r="BT50" s="825"/>
      <c r="BU50" s="825"/>
      <c r="BV50" s="825"/>
      <c r="BW50" s="825"/>
      <c r="BX50" s="825"/>
      <c r="BY50" s="825"/>
      <c r="BZ50" s="287"/>
      <c r="CA50" s="287"/>
      <c r="CB50" s="287"/>
      <c r="CC50" s="287"/>
      <c r="CD50" s="287"/>
      <c r="CE50" s="287"/>
      <c r="CF50" s="287"/>
      <c r="CG50" s="287"/>
      <c r="CH50" s="287"/>
      <c r="CI50" s="2"/>
      <c r="CJ50" s="2"/>
      <c r="CK50" s="2"/>
      <c r="CL50" s="2"/>
      <c r="CM50" s="2"/>
      <c r="CN50" s="2"/>
    </row>
    <row r="51" spans="3:92" ht="16.5" customHeight="1">
      <c r="C51" s="94"/>
      <c r="D51" s="794"/>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245"/>
      <c r="AT51" s="287"/>
      <c r="AU51" s="825"/>
      <c r="AV51" s="825"/>
      <c r="AW51" s="825"/>
      <c r="AX51" s="825"/>
      <c r="AY51" s="825"/>
      <c r="AZ51" s="825"/>
      <c r="BA51" s="825"/>
      <c r="BB51" s="825"/>
      <c r="BC51" s="825"/>
      <c r="BD51" s="825"/>
      <c r="BE51" s="825"/>
      <c r="BF51" s="825"/>
      <c r="BG51" s="825"/>
      <c r="BH51" s="825"/>
      <c r="BI51" s="825"/>
      <c r="BJ51" s="825"/>
      <c r="BK51" s="825"/>
      <c r="BL51" s="825"/>
      <c r="BM51" s="825"/>
      <c r="BN51" s="825"/>
      <c r="BO51" s="825"/>
      <c r="BP51" s="825"/>
      <c r="BQ51" s="825"/>
      <c r="BR51" s="825"/>
      <c r="BS51" s="825"/>
      <c r="BT51" s="825"/>
      <c r="BU51" s="825"/>
      <c r="BV51" s="825"/>
      <c r="BW51" s="825"/>
      <c r="BX51" s="825"/>
      <c r="BY51" s="825"/>
      <c r="BZ51" s="287"/>
      <c r="CA51" s="287"/>
      <c r="CB51" s="287"/>
      <c r="CC51" s="287"/>
      <c r="CD51" s="287"/>
      <c r="CE51" s="287"/>
      <c r="CF51" s="287"/>
      <c r="CG51" s="287"/>
      <c r="CH51" s="287"/>
      <c r="CI51" s="2"/>
      <c r="CJ51" s="2"/>
      <c r="CK51" s="2"/>
      <c r="CL51" s="2"/>
      <c r="CM51" s="2"/>
      <c r="CN51" s="2"/>
    </row>
    <row r="52" spans="3:92" ht="16.5" customHeight="1">
      <c r="C52" s="94"/>
      <c r="D52" s="794"/>
      <c r="E52" s="794"/>
      <c r="F52" s="794"/>
      <c r="G52" s="794"/>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245"/>
      <c r="AT52" s="287"/>
      <c r="AU52" s="825"/>
      <c r="AV52" s="825"/>
      <c r="AW52" s="825"/>
      <c r="AX52" s="825"/>
      <c r="AY52" s="825"/>
      <c r="AZ52" s="825"/>
      <c r="BA52" s="825"/>
      <c r="BB52" s="825"/>
      <c r="BC52" s="825"/>
      <c r="BD52" s="825"/>
      <c r="BE52" s="825"/>
      <c r="BF52" s="825"/>
      <c r="BG52" s="825"/>
      <c r="BH52" s="825"/>
      <c r="BI52" s="825"/>
      <c r="BJ52" s="825"/>
      <c r="BK52" s="825"/>
      <c r="BL52" s="825"/>
      <c r="BM52" s="825"/>
      <c r="BN52" s="825"/>
      <c r="BO52" s="825"/>
      <c r="BP52" s="825"/>
      <c r="BQ52" s="825"/>
      <c r="BR52" s="825"/>
      <c r="BS52" s="825"/>
      <c r="BT52" s="825"/>
      <c r="BU52" s="825"/>
      <c r="BV52" s="825"/>
      <c r="BW52" s="825"/>
      <c r="BX52" s="825"/>
      <c r="BY52" s="825"/>
      <c r="BZ52" s="287"/>
      <c r="CA52" s="287"/>
      <c r="CB52" s="287"/>
      <c r="CC52" s="287"/>
      <c r="CD52" s="287"/>
      <c r="CE52" s="287"/>
      <c r="CF52" s="287"/>
      <c r="CG52" s="287"/>
      <c r="CH52" s="287"/>
      <c r="CI52" s="2"/>
      <c r="CJ52" s="2"/>
      <c r="CK52" s="2"/>
      <c r="CL52" s="2"/>
      <c r="CM52" s="2"/>
      <c r="CN52" s="2"/>
    </row>
    <row r="53" spans="3:92" ht="16.5" customHeight="1">
      <c r="C53" s="94"/>
      <c r="D53" s="794"/>
      <c r="E53" s="794"/>
      <c r="F53" s="794"/>
      <c r="G53" s="794"/>
      <c r="H53" s="794"/>
      <c r="I53" s="794"/>
      <c r="J53" s="794"/>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4"/>
      <c r="AS53" s="245"/>
      <c r="AT53" s="287"/>
      <c r="AU53" s="825"/>
      <c r="AV53" s="825"/>
      <c r="AW53" s="825"/>
      <c r="AX53" s="825"/>
      <c r="AY53" s="825"/>
      <c r="AZ53" s="825"/>
      <c r="BA53" s="825"/>
      <c r="BB53" s="825"/>
      <c r="BC53" s="825"/>
      <c r="BD53" s="825"/>
      <c r="BE53" s="825"/>
      <c r="BF53" s="825"/>
      <c r="BG53" s="825"/>
      <c r="BH53" s="825"/>
      <c r="BI53" s="825"/>
      <c r="BJ53" s="825"/>
      <c r="BK53" s="825"/>
      <c r="BL53" s="825"/>
      <c r="BM53" s="825"/>
      <c r="BN53" s="825"/>
      <c r="BO53" s="825"/>
      <c r="BP53" s="825"/>
      <c r="BQ53" s="825"/>
      <c r="BR53" s="825"/>
      <c r="BS53" s="825"/>
      <c r="BT53" s="825"/>
      <c r="BU53" s="825"/>
      <c r="BV53" s="825"/>
      <c r="BW53" s="825"/>
      <c r="BX53" s="825"/>
      <c r="BY53" s="825"/>
      <c r="BZ53" s="287"/>
      <c r="CA53" s="287"/>
      <c r="CB53" s="287"/>
      <c r="CC53" s="287"/>
      <c r="CD53" s="287"/>
      <c r="CE53" s="287"/>
      <c r="CF53" s="287"/>
      <c r="CG53" s="287"/>
      <c r="CH53" s="287"/>
      <c r="CI53" s="2"/>
      <c r="CJ53" s="2"/>
      <c r="CK53" s="2"/>
      <c r="CL53" s="2"/>
      <c r="CM53" s="2"/>
      <c r="CN53" s="2"/>
    </row>
    <row r="54" spans="3:92" ht="16.5" customHeight="1">
      <c r="C54" s="94"/>
      <c r="D54" s="794"/>
      <c r="E54" s="794"/>
      <c r="F54" s="794"/>
      <c r="G54" s="794"/>
      <c r="H54" s="794"/>
      <c r="I54" s="794"/>
      <c r="J54" s="794"/>
      <c r="K54" s="794"/>
      <c r="L54" s="794"/>
      <c r="M54" s="794"/>
      <c r="N54" s="794"/>
      <c r="O54" s="794"/>
      <c r="P54" s="794"/>
      <c r="Q54" s="794"/>
      <c r="R54" s="794"/>
      <c r="S54" s="794"/>
      <c r="T54" s="794"/>
      <c r="U54" s="794"/>
      <c r="V54" s="794"/>
      <c r="W54" s="794"/>
      <c r="X54" s="794"/>
      <c r="Y54" s="794"/>
      <c r="Z54" s="794"/>
      <c r="AA54" s="794"/>
      <c r="AB54" s="794"/>
      <c r="AC54" s="794"/>
      <c r="AD54" s="794"/>
      <c r="AE54" s="794"/>
      <c r="AF54" s="794"/>
      <c r="AG54" s="794"/>
      <c r="AH54" s="794"/>
      <c r="AI54" s="794"/>
      <c r="AJ54" s="794"/>
      <c r="AK54" s="794"/>
      <c r="AL54" s="794"/>
      <c r="AM54" s="794"/>
      <c r="AN54" s="794"/>
      <c r="AO54" s="794"/>
      <c r="AP54" s="794"/>
      <c r="AQ54" s="794"/>
      <c r="AR54" s="794"/>
      <c r="AS54" s="245"/>
      <c r="AT54" s="287"/>
      <c r="AU54" s="825"/>
      <c r="AV54" s="825"/>
      <c r="AW54" s="825"/>
      <c r="AX54" s="825"/>
      <c r="AY54" s="825"/>
      <c r="AZ54" s="825"/>
      <c r="BA54" s="825"/>
      <c r="BB54" s="825"/>
      <c r="BC54" s="825"/>
      <c r="BD54" s="825"/>
      <c r="BE54" s="825"/>
      <c r="BF54" s="825"/>
      <c r="BG54" s="825"/>
      <c r="BH54" s="825"/>
      <c r="BI54" s="825"/>
      <c r="BJ54" s="825"/>
      <c r="BK54" s="825"/>
      <c r="BL54" s="825"/>
      <c r="BM54" s="825"/>
      <c r="BN54" s="825"/>
      <c r="BO54" s="825"/>
      <c r="BP54" s="825"/>
      <c r="BQ54" s="825"/>
      <c r="BR54" s="825"/>
      <c r="BS54" s="825"/>
      <c r="BT54" s="825"/>
      <c r="BU54" s="825"/>
      <c r="BV54" s="825"/>
      <c r="BW54" s="825"/>
      <c r="BX54" s="825"/>
      <c r="BY54" s="825"/>
      <c r="BZ54" s="287"/>
      <c r="CA54" s="287"/>
      <c r="CB54" s="287"/>
      <c r="CC54" s="287"/>
      <c r="CD54" s="287"/>
      <c r="CE54" s="287"/>
      <c r="CF54" s="287"/>
      <c r="CG54" s="287"/>
      <c r="CH54" s="287"/>
      <c r="CI54" s="2"/>
      <c r="CJ54" s="2"/>
      <c r="CK54" s="2"/>
      <c r="CL54" s="2"/>
      <c r="CM54" s="2"/>
      <c r="CN54" s="2"/>
    </row>
    <row r="55" spans="3:92" ht="16.5" customHeight="1">
      <c r="C55" s="94"/>
      <c r="D55" s="794"/>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4"/>
      <c r="AL55" s="794"/>
      <c r="AM55" s="794"/>
      <c r="AN55" s="794"/>
      <c r="AO55" s="794"/>
      <c r="AP55" s="794"/>
      <c r="AQ55" s="794"/>
      <c r="AR55" s="794"/>
      <c r="AS55" s="245"/>
      <c r="AT55" s="287"/>
      <c r="AU55" s="825"/>
      <c r="AV55" s="825"/>
      <c r="AW55" s="825"/>
      <c r="AX55" s="825"/>
      <c r="AY55" s="825"/>
      <c r="AZ55" s="825"/>
      <c r="BA55" s="825"/>
      <c r="BB55" s="825"/>
      <c r="BC55" s="825"/>
      <c r="BD55" s="825"/>
      <c r="BE55" s="825"/>
      <c r="BF55" s="825"/>
      <c r="BG55" s="825"/>
      <c r="BH55" s="825"/>
      <c r="BI55" s="825"/>
      <c r="BJ55" s="825"/>
      <c r="BK55" s="825"/>
      <c r="BL55" s="825"/>
      <c r="BM55" s="825"/>
      <c r="BN55" s="825"/>
      <c r="BO55" s="825"/>
      <c r="BP55" s="825"/>
      <c r="BQ55" s="825"/>
      <c r="BR55" s="825"/>
      <c r="BS55" s="825"/>
      <c r="BT55" s="825"/>
      <c r="BU55" s="825"/>
      <c r="BV55" s="825"/>
      <c r="BW55" s="825"/>
      <c r="BX55" s="825"/>
      <c r="BY55" s="825"/>
      <c r="BZ55" s="287"/>
      <c r="CA55" s="287"/>
      <c r="CB55" s="287"/>
      <c r="CC55" s="287"/>
      <c r="CD55" s="287"/>
      <c r="CE55" s="287"/>
      <c r="CF55" s="287"/>
      <c r="CG55" s="287"/>
      <c r="CH55" s="287"/>
      <c r="CI55" s="2"/>
      <c r="CJ55" s="2"/>
      <c r="CK55" s="2"/>
      <c r="CL55" s="2"/>
      <c r="CM55" s="2"/>
      <c r="CN55" s="2"/>
    </row>
    <row r="56" spans="3:92" ht="16.5" customHeight="1">
      <c r="C56" s="94"/>
      <c r="D56" s="794"/>
      <c r="E56" s="794"/>
      <c r="F56" s="794"/>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245"/>
      <c r="AT56" s="287"/>
      <c r="AU56" s="825"/>
      <c r="AV56" s="825"/>
      <c r="AW56" s="825"/>
      <c r="AX56" s="825"/>
      <c r="AY56" s="825"/>
      <c r="AZ56" s="825"/>
      <c r="BA56" s="825"/>
      <c r="BB56" s="825"/>
      <c r="BC56" s="825"/>
      <c r="BD56" s="825"/>
      <c r="BE56" s="825"/>
      <c r="BF56" s="825"/>
      <c r="BG56" s="825"/>
      <c r="BH56" s="825"/>
      <c r="BI56" s="825"/>
      <c r="BJ56" s="825"/>
      <c r="BK56" s="825"/>
      <c r="BL56" s="825"/>
      <c r="BM56" s="825"/>
      <c r="BN56" s="825"/>
      <c r="BO56" s="825"/>
      <c r="BP56" s="825"/>
      <c r="BQ56" s="825"/>
      <c r="BR56" s="825"/>
      <c r="BS56" s="825"/>
      <c r="BT56" s="825"/>
      <c r="BU56" s="825"/>
      <c r="BV56" s="825"/>
      <c r="BW56" s="825"/>
      <c r="BX56" s="825"/>
      <c r="BY56" s="825"/>
      <c r="BZ56" s="287"/>
      <c r="CA56" s="287"/>
      <c r="CB56" s="287"/>
      <c r="CC56" s="287"/>
      <c r="CD56" s="287"/>
      <c r="CE56" s="287"/>
      <c r="CF56" s="287"/>
      <c r="CG56" s="287"/>
      <c r="CH56" s="287"/>
      <c r="CI56" s="2"/>
      <c r="CJ56" s="2"/>
      <c r="CK56" s="2"/>
      <c r="CL56" s="2"/>
      <c r="CM56" s="2"/>
      <c r="CN56" s="2"/>
    </row>
    <row r="57" spans="3:92" ht="16.5" customHeight="1">
      <c r="C57" s="95"/>
      <c r="D57" s="802"/>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2"/>
      <c r="AD57" s="802"/>
      <c r="AE57" s="802"/>
      <c r="AF57" s="802"/>
      <c r="AG57" s="802"/>
      <c r="AH57" s="802"/>
      <c r="AI57" s="802"/>
      <c r="AJ57" s="802"/>
      <c r="AK57" s="802"/>
      <c r="AL57" s="802"/>
      <c r="AM57" s="802"/>
      <c r="AN57" s="802"/>
      <c r="AO57" s="802"/>
      <c r="AP57" s="802"/>
      <c r="AQ57" s="802"/>
      <c r="AR57" s="802"/>
      <c r="AS57" s="245"/>
      <c r="AT57" s="287"/>
      <c r="AU57" s="825"/>
      <c r="AV57" s="825"/>
      <c r="AW57" s="825"/>
      <c r="AX57" s="825"/>
      <c r="AY57" s="825"/>
      <c r="AZ57" s="825"/>
      <c r="BA57" s="825"/>
      <c r="BB57" s="825"/>
      <c r="BC57" s="825"/>
      <c r="BD57" s="825"/>
      <c r="BE57" s="825"/>
      <c r="BF57" s="825"/>
      <c r="BG57" s="825"/>
      <c r="BH57" s="825"/>
      <c r="BI57" s="825"/>
      <c r="BJ57" s="825"/>
      <c r="BK57" s="825"/>
      <c r="BL57" s="825"/>
      <c r="BM57" s="825"/>
      <c r="BN57" s="825"/>
      <c r="BO57" s="825"/>
      <c r="BP57" s="825"/>
      <c r="BQ57" s="825"/>
      <c r="BR57" s="825"/>
      <c r="BS57" s="825"/>
      <c r="BT57" s="825"/>
      <c r="BU57" s="825"/>
      <c r="BV57" s="825"/>
      <c r="BW57" s="825"/>
      <c r="BX57" s="825"/>
      <c r="BY57" s="825"/>
      <c r="BZ57" s="287"/>
      <c r="CA57" s="287"/>
      <c r="CB57" s="287"/>
      <c r="CC57" s="287"/>
      <c r="CD57" s="287"/>
      <c r="CE57" s="287"/>
      <c r="CF57" s="287"/>
      <c r="CG57" s="287"/>
      <c r="CH57" s="287"/>
      <c r="CI57" s="2"/>
      <c r="CJ57" s="2"/>
      <c r="CK57" s="2"/>
      <c r="CL57" s="2"/>
      <c r="CM57" s="2"/>
      <c r="CN57" s="2"/>
    </row>
    <row r="58" spans="3:92" ht="12.75">
      <c r="C58" s="14"/>
      <c r="D58" s="804"/>
      <c r="E58" s="804"/>
      <c r="F58" s="804"/>
      <c r="G58" s="804"/>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244"/>
      <c r="AU58" s="824"/>
      <c r="AV58" s="824"/>
      <c r="AW58" s="824"/>
      <c r="AX58" s="824"/>
      <c r="AY58" s="824"/>
      <c r="AZ58" s="824"/>
      <c r="BA58" s="824"/>
      <c r="BB58" s="824"/>
      <c r="BC58" s="824"/>
      <c r="BD58" s="824"/>
      <c r="BE58" s="824"/>
      <c r="BF58" s="824"/>
      <c r="BG58" s="824"/>
      <c r="BH58" s="824"/>
      <c r="BI58" s="824"/>
      <c r="BJ58" s="824"/>
      <c r="BK58" s="824"/>
      <c r="BL58" s="824"/>
      <c r="BM58" s="824"/>
      <c r="BN58" s="824"/>
      <c r="BO58" s="824"/>
      <c r="BP58" s="824"/>
      <c r="BQ58" s="824"/>
      <c r="BR58" s="824"/>
      <c r="BS58" s="824"/>
      <c r="BT58" s="824"/>
      <c r="BU58" s="824"/>
      <c r="BV58" s="824"/>
      <c r="BW58" s="824"/>
      <c r="BX58" s="824"/>
      <c r="BY58" s="824"/>
      <c r="BZ58" s="287"/>
      <c r="CA58" s="287"/>
      <c r="CB58" s="287"/>
      <c r="CC58" s="287"/>
      <c r="CD58" s="287"/>
      <c r="CE58" s="287"/>
      <c r="CF58" s="287"/>
      <c r="CG58" s="287"/>
      <c r="CH58" s="287"/>
      <c r="CI58" s="2"/>
      <c r="CJ58" s="2"/>
      <c r="CK58" s="2"/>
      <c r="CL58" s="2"/>
      <c r="CM58" s="2"/>
      <c r="CN58" s="2"/>
    </row>
    <row r="59" spans="47:92" ht="12.75">
      <c r="AU59" s="287"/>
      <c r="AV59" s="287"/>
      <c r="AW59" s="287"/>
      <c r="AX59" s="330"/>
      <c r="AY59" s="318"/>
      <c r="AZ59" s="330"/>
      <c r="BA59" s="318"/>
      <c r="BB59" s="330"/>
      <c r="BC59" s="318"/>
      <c r="BD59" s="330"/>
      <c r="BE59" s="318"/>
      <c r="BF59" s="330"/>
      <c r="BG59" s="318"/>
      <c r="BH59" s="330"/>
      <c r="BI59" s="318"/>
      <c r="BJ59" s="330"/>
      <c r="BK59" s="318"/>
      <c r="BL59" s="330"/>
      <c r="BM59" s="318"/>
      <c r="BN59" s="330"/>
      <c r="BO59" s="318"/>
      <c r="BP59" s="330"/>
      <c r="BQ59" s="318"/>
      <c r="BR59" s="330"/>
      <c r="BS59" s="318"/>
      <c r="BT59" s="330"/>
      <c r="BU59" s="318"/>
      <c r="BV59" s="330"/>
      <c r="BW59" s="318"/>
      <c r="BX59" s="330"/>
      <c r="BY59" s="318"/>
      <c r="BZ59" s="287"/>
      <c r="CA59" s="287"/>
      <c r="CB59" s="287"/>
      <c r="CC59" s="318"/>
      <c r="CD59" s="330"/>
      <c r="CE59" s="318"/>
      <c r="CF59" s="287"/>
      <c r="CG59" s="287"/>
      <c r="CH59" s="287"/>
      <c r="CI59" s="2"/>
      <c r="CJ59" s="2"/>
      <c r="CK59" s="2"/>
      <c r="CL59" s="2"/>
      <c r="CM59" s="2"/>
      <c r="CN59" s="2"/>
    </row>
    <row r="60" spans="47:92" ht="12.75">
      <c r="AU60" s="287"/>
      <c r="AV60" s="287"/>
      <c r="AW60" s="287"/>
      <c r="AX60" s="330"/>
      <c r="AY60" s="318"/>
      <c r="AZ60" s="330"/>
      <c r="BA60" s="318"/>
      <c r="BB60" s="330"/>
      <c r="BC60" s="318"/>
      <c r="BD60" s="330"/>
      <c r="BE60" s="318"/>
      <c r="BF60" s="330"/>
      <c r="BG60" s="318"/>
      <c r="BH60" s="330"/>
      <c r="BI60" s="318"/>
      <c r="BJ60" s="330"/>
      <c r="BK60" s="318"/>
      <c r="BL60" s="330"/>
      <c r="BM60" s="318"/>
      <c r="BN60" s="330"/>
      <c r="BO60" s="318"/>
      <c r="BP60" s="330"/>
      <c r="BQ60" s="318"/>
      <c r="BR60" s="330"/>
      <c r="BS60" s="318"/>
      <c r="BT60" s="330"/>
      <c r="BU60" s="318"/>
      <c r="BV60" s="330"/>
      <c r="BW60" s="318"/>
      <c r="BX60" s="330"/>
      <c r="BY60" s="318"/>
      <c r="BZ60" s="287"/>
      <c r="CA60" s="287"/>
      <c r="CB60" s="287"/>
      <c r="CC60" s="318"/>
      <c r="CD60" s="330"/>
      <c r="CE60" s="318"/>
      <c r="CF60" s="287"/>
      <c r="CG60" s="287"/>
      <c r="CH60" s="287"/>
      <c r="CI60" s="2"/>
      <c r="CJ60" s="2"/>
      <c r="CK60" s="2"/>
      <c r="CL60" s="2"/>
      <c r="CM60" s="2"/>
      <c r="CN60" s="2"/>
    </row>
    <row r="61" spans="47:92" ht="12.75">
      <c r="AU61" s="287"/>
      <c r="AV61" s="287"/>
      <c r="AW61" s="287"/>
      <c r="AX61" s="330"/>
      <c r="AY61" s="318"/>
      <c r="AZ61" s="330"/>
      <c r="BA61" s="318"/>
      <c r="BB61" s="330"/>
      <c r="BC61" s="318"/>
      <c r="BD61" s="330"/>
      <c r="BE61" s="318"/>
      <c r="BF61" s="330"/>
      <c r="BG61" s="318"/>
      <c r="BH61" s="330"/>
      <c r="BI61" s="318"/>
      <c r="BJ61" s="330"/>
      <c r="BK61" s="318"/>
      <c r="BL61" s="330"/>
      <c r="BM61" s="318"/>
      <c r="BN61" s="330"/>
      <c r="BO61" s="318"/>
      <c r="BP61" s="330"/>
      <c r="BQ61" s="318"/>
      <c r="BR61" s="330"/>
      <c r="BS61" s="318"/>
      <c r="BT61" s="330"/>
      <c r="BU61" s="318"/>
      <c r="BV61" s="330"/>
      <c r="BW61" s="318"/>
      <c r="BX61" s="330"/>
      <c r="BY61" s="318"/>
      <c r="BZ61" s="287"/>
      <c r="CA61" s="287"/>
      <c r="CB61" s="287"/>
      <c r="CC61" s="318"/>
      <c r="CD61" s="330"/>
      <c r="CE61" s="318"/>
      <c r="CF61" s="287"/>
      <c r="CG61" s="287"/>
      <c r="CH61" s="287"/>
      <c r="CI61" s="2"/>
      <c r="CJ61" s="2"/>
      <c r="CK61" s="2"/>
      <c r="CL61" s="2"/>
      <c r="CM61" s="2"/>
      <c r="CN61" s="2"/>
    </row>
    <row r="62" spans="47:92" ht="12.75">
      <c r="AU62" s="287"/>
      <c r="AV62" s="287"/>
      <c r="AW62" s="287"/>
      <c r="AX62" s="330"/>
      <c r="AY62" s="318"/>
      <c r="AZ62" s="330"/>
      <c r="BA62" s="318"/>
      <c r="BB62" s="330"/>
      <c r="BC62" s="318"/>
      <c r="BD62" s="330"/>
      <c r="BE62" s="318"/>
      <c r="BF62" s="330"/>
      <c r="BG62" s="318"/>
      <c r="BH62" s="330"/>
      <c r="BI62" s="318"/>
      <c r="BJ62" s="330"/>
      <c r="BK62" s="318"/>
      <c r="BL62" s="330"/>
      <c r="BM62" s="318"/>
      <c r="BN62" s="330"/>
      <c r="BO62" s="318"/>
      <c r="BP62" s="330"/>
      <c r="BQ62" s="318"/>
      <c r="BR62" s="330"/>
      <c r="BS62" s="318"/>
      <c r="BT62" s="330"/>
      <c r="BU62" s="318"/>
      <c r="BV62" s="330"/>
      <c r="BW62" s="318"/>
      <c r="BX62" s="330"/>
      <c r="BY62" s="318"/>
      <c r="BZ62" s="287"/>
      <c r="CA62" s="287"/>
      <c r="CB62" s="287"/>
      <c r="CC62" s="318"/>
      <c r="CD62" s="330"/>
      <c r="CE62" s="318"/>
      <c r="CF62" s="287"/>
      <c r="CG62" s="287"/>
      <c r="CH62" s="287"/>
      <c r="CI62" s="2"/>
      <c r="CJ62" s="2"/>
      <c r="CK62" s="2"/>
      <c r="CL62" s="2"/>
      <c r="CM62" s="2"/>
      <c r="CN62" s="2"/>
    </row>
    <row r="63" spans="47:92" ht="12.75">
      <c r="AU63" s="287"/>
      <c r="AV63" s="287"/>
      <c r="AW63" s="287"/>
      <c r="AX63" s="330"/>
      <c r="AY63" s="318"/>
      <c r="AZ63" s="330"/>
      <c r="BA63" s="318"/>
      <c r="BB63" s="330"/>
      <c r="BC63" s="318"/>
      <c r="BD63" s="330"/>
      <c r="BE63" s="318"/>
      <c r="BF63" s="330"/>
      <c r="BG63" s="318"/>
      <c r="BH63" s="330"/>
      <c r="BI63" s="318"/>
      <c r="BJ63" s="330"/>
      <c r="BK63" s="318"/>
      <c r="BL63" s="330"/>
      <c r="BM63" s="318"/>
      <c r="BN63" s="330"/>
      <c r="BO63" s="318"/>
      <c r="BP63" s="330"/>
      <c r="BQ63" s="318"/>
      <c r="BR63" s="330"/>
      <c r="BS63" s="318"/>
      <c r="BT63" s="330"/>
      <c r="BU63" s="318"/>
      <c r="BV63" s="330"/>
      <c r="BW63" s="318"/>
      <c r="BX63" s="330"/>
      <c r="BY63" s="318"/>
      <c r="BZ63" s="287"/>
      <c r="CA63" s="287"/>
      <c r="CB63" s="287"/>
      <c r="CC63" s="318"/>
      <c r="CD63" s="330"/>
      <c r="CE63" s="318"/>
      <c r="CF63" s="287"/>
      <c r="CG63" s="287"/>
      <c r="CH63" s="287"/>
      <c r="CI63" s="2"/>
      <c r="CJ63" s="2"/>
      <c r="CK63" s="2"/>
      <c r="CL63" s="2"/>
      <c r="CM63" s="2"/>
      <c r="CN63" s="2"/>
    </row>
    <row r="64" spans="47:92" ht="12.75">
      <c r="AU64" s="287"/>
      <c r="AV64" s="287"/>
      <c r="AW64" s="287"/>
      <c r="AX64" s="330"/>
      <c r="AY64" s="318"/>
      <c r="AZ64" s="330"/>
      <c r="BA64" s="318"/>
      <c r="BB64" s="330"/>
      <c r="BC64" s="318"/>
      <c r="BD64" s="330"/>
      <c r="BE64" s="318"/>
      <c r="BF64" s="330"/>
      <c r="BG64" s="318"/>
      <c r="BH64" s="330"/>
      <c r="BI64" s="318"/>
      <c r="BJ64" s="330"/>
      <c r="BK64" s="318"/>
      <c r="BL64" s="330"/>
      <c r="BM64" s="318"/>
      <c r="BN64" s="330"/>
      <c r="BO64" s="318"/>
      <c r="BP64" s="330"/>
      <c r="BQ64" s="318"/>
      <c r="BR64" s="330"/>
      <c r="BS64" s="318"/>
      <c r="BT64" s="330"/>
      <c r="BU64" s="318"/>
      <c r="BV64" s="330"/>
      <c r="BW64" s="318"/>
      <c r="BX64" s="330"/>
      <c r="BY64" s="318"/>
      <c r="BZ64" s="287"/>
      <c r="CA64" s="287"/>
      <c r="CB64" s="287"/>
      <c r="CC64" s="318"/>
      <c r="CD64" s="330"/>
      <c r="CE64" s="318"/>
      <c r="CF64" s="287"/>
      <c r="CG64" s="287"/>
      <c r="CH64" s="287"/>
      <c r="CI64" s="2"/>
      <c r="CJ64" s="2"/>
      <c r="CK64" s="2"/>
      <c r="CL64" s="2"/>
      <c r="CM64" s="2"/>
      <c r="CN64" s="2"/>
    </row>
    <row r="65" spans="47:92" ht="12.75">
      <c r="AU65" s="287"/>
      <c r="AV65" s="287"/>
      <c r="AW65" s="287"/>
      <c r="AX65" s="330"/>
      <c r="AY65" s="318"/>
      <c r="AZ65" s="330"/>
      <c r="BA65" s="318"/>
      <c r="BB65" s="330"/>
      <c r="BC65" s="318"/>
      <c r="BD65" s="330"/>
      <c r="BE65" s="318"/>
      <c r="BF65" s="330"/>
      <c r="BG65" s="318"/>
      <c r="BH65" s="330"/>
      <c r="BI65" s="318"/>
      <c r="BJ65" s="330"/>
      <c r="BK65" s="318"/>
      <c r="BL65" s="330"/>
      <c r="BM65" s="318"/>
      <c r="BN65" s="330"/>
      <c r="BO65" s="318"/>
      <c r="BP65" s="330"/>
      <c r="BQ65" s="318"/>
      <c r="BR65" s="330"/>
      <c r="BS65" s="318"/>
      <c r="BT65" s="330"/>
      <c r="BU65" s="318"/>
      <c r="BV65" s="330"/>
      <c r="BW65" s="318"/>
      <c r="BX65" s="330"/>
      <c r="BY65" s="318"/>
      <c r="BZ65" s="287"/>
      <c r="CA65" s="287"/>
      <c r="CB65" s="287"/>
      <c r="CC65" s="318"/>
      <c r="CD65" s="330"/>
      <c r="CE65" s="318"/>
      <c r="CF65" s="287"/>
      <c r="CG65" s="287"/>
      <c r="CH65" s="287"/>
      <c r="CI65" s="2"/>
      <c r="CJ65" s="2"/>
      <c r="CK65" s="2"/>
      <c r="CL65" s="2"/>
      <c r="CM65" s="2"/>
      <c r="CN65" s="2"/>
    </row>
    <row r="66" spans="47:92" ht="12.75">
      <c r="AU66" s="287"/>
      <c r="AV66" s="287"/>
      <c r="AW66" s="287"/>
      <c r="AX66" s="330"/>
      <c r="AY66" s="318"/>
      <c r="AZ66" s="330"/>
      <c r="BA66" s="318"/>
      <c r="BB66" s="330"/>
      <c r="BC66" s="318"/>
      <c r="BD66" s="330"/>
      <c r="BE66" s="318"/>
      <c r="BF66" s="330"/>
      <c r="BG66" s="318"/>
      <c r="BH66" s="330"/>
      <c r="BI66" s="318"/>
      <c r="BJ66" s="330"/>
      <c r="BK66" s="318"/>
      <c r="BL66" s="330"/>
      <c r="BM66" s="318"/>
      <c r="BN66" s="330"/>
      <c r="BO66" s="318"/>
      <c r="BP66" s="330"/>
      <c r="BQ66" s="318"/>
      <c r="BR66" s="330"/>
      <c r="BS66" s="318"/>
      <c r="BT66" s="330"/>
      <c r="BU66" s="318"/>
      <c r="BV66" s="330"/>
      <c r="BW66" s="318"/>
      <c r="BX66" s="330"/>
      <c r="BY66" s="318"/>
      <c r="BZ66" s="287"/>
      <c r="CA66" s="287"/>
      <c r="CB66" s="287"/>
      <c r="CC66" s="318"/>
      <c r="CD66" s="330"/>
      <c r="CE66" s="318"/>
      <c r="CF66" s="287"/>
      <c r="CG66" s="287"/>
      <c r="CH66" s="287"/>
      <c r="CI66" s="2"/>
      <c r="CJ66" s="2"/>
      <c r="CK66" s="2"/>
      <c r="CL66" s="2"/>
      <c r="CM66" s="2"/>
      <c r="CN66" s="2"/>
    </row>
    <row r="67" spans="47:92" ht="12.75">
      <c r="AU67" s="287"/>
      <c r="AV67" s="287"/>
      <c r="AW67" s="287"/>
      <c r="AX67" s="330"/>
      <c r="AY67" s="318"/>
      <c r="AZ67" s="330"/>
      <c r="BA67" s="318"/>
      <c r="BB67" s="330"/>
      <c r="BC67" s="318"/>
      <c r="BD67" s="330"/>
      <c r="BE67" s="318"/>
      <c r="BF67" s="330"/>
      <c r="BG67" s="318"/>
      <c r="BH67" s="330"/>
      <c r="BI67" s="318"/>
      <c r="BJ67" s="330"/>
      <c r="BK67" s="318"/>
      <c r="BL67" s="330"/>
      <c r="BM67" s="318"/>
      <c r="BN67" s="330"/>
      <c r="BO67" s="318"/>
      <c r="BP67" s="330"/>
      <c r="BQ67" s="318"/>
      <c r="BR67" s="330"/>
      <c r="BS67" s="318"/>
      <c r="BT67" s="330"/>
      <c r="BU67" s="318"/>
      <c r="BV67" s="330"/>
      <c r="BW67" s="318"/>
      <c r="BX67" s="330"/>
      <c r="BY67" s="318"/>
      <c r="BZ67" s="287"/>
      <c r="CA67" s="287"/>
      <c r="CB67" s="287"/>
      <c r="CC67" s="318"/>
      <c r="CD67" s="330"/>
      <c r="CE67" s="318"/>
      <c r="CF67" s="287"/>
      <c r="CG67" s="287"/>
      <c r="CH67" s="287"/>
      <c r="CI67" s="2"/>
      <c r="CJ67" s="2"/>
      <c r="CK67" s="2"/>
      <c r="CL67" s="2"/>
      <c r="CM67" s="2"/>
      <c r="CN67" s="2"/>
    </row>
    <row r="68" spans="47:92" ht="12.75">
      <c r="AU68" s="287"/>
      <c r="AV68" s="287"/>
      <c r="AW68" s="287"/>
      <c r="AX68" s="330"/>
      <c r="AY68" s="318"/>
      <c r="AZ68" s="330"/>
      <c r="BA68" s="318"/>
      <c r="BB68" s="330"/>
      <c r="BC68" s="318"/>
      <c r="BD68" s="330"/>
      <c r="BE68" s="318"/>
      <c r="BF68" s="330"/>
      <c r="BG68" s="318"/>
      <c r="BH68" s="330"/>
      <c r="BI68" s="318"/>
      <c r="BJ68" s="330"/>
      <c r="BK68" s="318"/>
      <c r="BL68" s="330"/>
      <c r="BM68" s="318"/>
      <c r="BN68" s="330"/>
      <c r="BO68" s="318"/>
      <c r="BP68" s="330"/>
      <c r="BQ68" s="318"/>
      <c r="BR68" s="330"/>
      <c r="BS68" s="318"/>
      <c r="BT68" s="330"/>
      <c r="BU68" s="318"/>
      <c r="BV68" s="330"/>
      <c r="BW68" s="318"/>
      <c r="BX68" s="330"/>
      <c r="BY68" s="318"/>
      <c r="BZ68" s="287"/>
      <c r="CA68" s="287"/>
      <c r="CB68" s="287"/>
      <c r="CC68" s="318"/>
      <c r="CD68" s="330"/>
      <c r="CE68" s="318"/>
      <c r="CF68" s="287"/>
      <c r="CG68" s="287"/>
      <c r="CH68" s="287"/>
      <c r="CI68" s="2"/>
      <c r="CJ68" s="2"/>
      <c r="CK68" s="2"/>
      <c r="CL68" s="2"/>
      <c r="CM68" s="2"/>
      <c r="CN68" s="2"/>
    </row>
    <row r="69" spans="47:92" ht="12.75">
      <c r="AU69" s="287"/>
      <c r="AV69" s="287"/>
      <c r="AW69" s="287"/>
      <c r="AX69" s="330"/>
      <c r="AY69" s="318"/>
      <c r="AZ69" s="330"/>
      <c r="BA69" s="318"/>
      <c r="BB69" s="330"/>
      <c r="BC69" s="318"/>
      <c r="BD69" s="330"/>
      <c r="BE69" s="318"/>
      <c r="BF69" s="330"/>
      <c r="BG69" s="318"/>
      <c r="BH69" s="330"/>
      <c r="BI69" s="318"/>
      <c r="BJ69" s="330"/>
      <c r="BK69" s="318"/>
      <c r="BL69" s="330"/>
      <c r="BM69" s="318"/>
      <c r="BN69" s="330"/>
      <c r="BO69" s="318"/>
      <c r="BP69" s="330"/>
      <c r="BQ69" s="318"/>
      <c r="BR69" s="330"/>
      <c r="BS69" s="318"/>
      <c r="BT69" s="330"/>
      <c r="BU69" s="318"/>
      <c r="BV69" s="330"/>
      <c r="BW69" s="318"/>
      <c r="BX69" s="330"/>
      <c r="BY69" s="318"/>
      <c r="BZ69" s="287"/>
      <c r="CA69" s="287"/>
      <c r="CB69" s="287"/>
      <c r="CC69" s="318"/>
      <c r="CD69" s="330"/>
      <c r="CE69" s="318"/>
      <c r="CF69" s="287"/>
      <c r="CG69" s="287"/>
      <c r="CH69" s="287"/>
      <c r="CI69" s="2"/>
      <c r="CJ69" s="2"/>
      <c r="CK69" s="2"/>
      <c r="CL69" s="2"/>
      <c r="CM69" s="2"/>
      <c r="CN69" s="2"/>
    </row>
    <row r="70" spans="47:92" ht="12.75">
      <c r="AU70" s="287"/>
      <c r="AV70" s="287"/>
      <c r="AW70" s="287"/>
      <c r="AX70" s="330"/>
      <c r="AY70" s="318"/>
      <c r="AZ70" s="330"/>
      <c r="BA70" s="318"/>
      <c r="BB70" s="330"/>
      <c r="BC70" s="318"/>
      <c r="BD70" s="330"/>
      <c r="BE70" s="318"/>
      <c r="BF70" s="330"/>
      <c r="BG70" s="318"/>
      <c r="BH70" s="330"/>
      <c r="BI70" s="318"/>
      <c r="BJ70" s="330"/>
      <c r="BK70" s="318"/>
      <c r="BL70" s="330"/>
      <c r="BM70" s="318"/>
      <c r="BN70" s="330"/>
      <c r="BO70" s="318"/>
      <c r="BP70" s="330"/>
      <c r="BQ70" s="318"/>
      <c r="BR70" s="330"/>
      <c r="BS70" s="318"/>
      <c r="BT70" s="330"/>
      <c r="BU70" s="318"/>
      <c r="BV70" s="330"/>
      <c r="BW70" s="318"/>
      <c r="BX70" s="330"/>
      <c r="BY70" s="318"/>
      <c r="BZ70" s="287"/>
      <c r="CA70" s="287"/>
      <c r="CB70" s="287"/>
      <c r="CC70" s="318"/>
      <c r="CD70" s="330"/>
      <c r="CE70" s="318"/>
      <c r="CF70" s="287"/>
      <c r="CG70" s="287"/>
      <c r="CH70" s="287"/>
      <c r="CI70" s="2"/>
      <c r="CJ70" s="2"/>
      <c r="CK70" s="2"/>
      <c r="CL70" s="2"/>
      <c r="CM70" s="2"/>
      <c r="CN70" s="2"/>
    </row>
    <row r="71" spans="47:92" ht="12.75">
      <c r="AU71" s="287"/>
      <c r="AV71" s="287"/>
      <c r="AW71" s="287"/>
      <c r="AX71" s="330"/>
      <c r="AY71" s="318"/>
      <c r="AZ71" s="330"/>
      <c r="BA71" s="318"/>
      <c r="BB71" s="330"/>
      <c r="BC71" s="318"/>
      <c r="BD71" s="330"/>
      <c r="BE71" s="318"/>
      <c r="BF71" s="330"/>
      <c r="BG71" s="318"/>
      <c r="BH71" s="330"/>
      <c r="BI71" s="318"/>
      <c r="BJ71" s="330"/>
      <c r="BK71" s="318"/>
      <c r="BL71" s="330"/>
      <c r="BM71" s="318"/>
      <c r="BN71" s="330"/>
      <c r="BO71" s="318"/>
      <c r="BP71" s="330"/>
      <c r="BQ71" s="318"/>
      <c r="BR71" s="330"/>
      <c r="BS71" s="318"/>
      <c r="BT71" s="330"/>
      <c r="BU71" s="318"/>
      <c r="BV71" s="330"/>
      <c r="BW71" s="318"/>
      <c r="BX71" s="330"/>
      <c r="BY71" s="318"/>
      <c r="BZ71" s="287"/>
      <c r="CA71" s="287"/>
      <c r="CB71" s="287"/>
      <c r="CC71" s="318"/>
      <c r="CD71" s="330"/>
      <c r="CE71" s="318"/>
      <c r="CF71" s="287"/>
      <c r="CG71" s="287"/>
      <c r="CH71" s="287"/>
      <c r="CI71" s="2"/>
      <c r="CJ71" s="2"/>
      <c r="CK71" s="2"/>
      <c r="CL71" s="2"/>
      <c r="CM71" s="2"/>
      <c r="CN71" s="2"/>
    </row>
    <row r="72" spans="47:92" ht="12.75">
      <c r="AU72" s="287"/>
      <c r="AV72" s="287"/>
      <c r="AW72" s="287"/>
      <c r="AX72" s="330"/>
      <c r="AY72" s="318"/>
      <c r="AZ72" s="330"/>
      <c r="BA72" s="318"/>
      <c r="BB72" s="330"/>
      <c r="BC72" s="318"/>
      <c r="BD72" s="330"/>
      <c r="BE72" s="318"/>
      <c r="BF72" s="330"/>
      <c r="BG72" s="318"/>
      <c r="BH72" s="330"/>
      <c r="BI72" s="318"/>
      <c r="BJ72" s="330"/>
      <c r="BK72" s="318"/>
      <c r="BL72" s="330"/>
      <c r="BM72" s="318"/>
      <c r="BN72" s="330"/>
      <c r="BO72" s="318"/>
      <c r="BP72" s="330"/>
      <c r="BQ72" s="318"/>
      <c r="BR72" s="330"/>
      <c r="BS72" s="318"/>
      <c r="BT72" s="330"/>
      <c r="BU72" s="318"/>
      <c r="BV72" s="330"/>
      <c r="BW72" s="318"/>
      <c r="BX72" s="330"/>
      <c r="BY72" s="318"/>
      <c r="BZ72" s="287"/>
      <c r="CA72" s="287"/>
      <c r="CB72" s="287"/>
      <c r="CC72" s="318"/>
      <c r="CD72" s="330"/>
      <c r="CE72" s="318"/>
      <c r="CF72" s="287"/>
      <c r="CG72" s="287"/>
      <c r="CH72" s="287"/>
      <c r="CI72" s="2"/>
      <c r="CJ72" s="2"/>
      <c r="CK72" s="2"/>
      <c r="CL72" s="2"/>
      <c r="CM72" s="2"/>
      <c r="CN72" s="2"/>
    </row>
    <row r="73" spans="47:92" ht="12.75">
      <c r="AU73" s="287"/>
      <c r="AV73" s="287"/>
      <c r="AW73" s="287"/>
      <c r="AX73" s="330"/>
      <c r="AY73" s="318"/>
      <c r="AZ73" s="330"/>
      <c r="BA73" s="318"/>
      <c r="BB73" s="330"/>
      <c r="BC73" s="318"/>
      <c r="BD73" s="330"/>
      <c r="BE73" s="318"/>
      <c r="BF73" s="330"/>
      <c r="BG73" s="318"/>
      <c r="BH73" s="330"/>
      <c r="BI73" s="318"/>
      <c r="BJ73" s="330"/>
      <c r="BK73" s="318"/>
      <c r="BL73" s="330"/>
      <c r="BM73" s="318"/>
      <c r="BN73" s="330"/>
      <c r="BO73" s="318"/>
      <c r="BP73" s="330"/>
      <c r="BQ73" s="318"/>
      <c r="BR73" s="330"/>
      <c r="BS73" s="318"/>
      <c r="BT73" s="330"/>
      <c r="BU73" s="318"/>
      <c r="BV73" s="330"/>
      <c r="BW73" s="318"/>
      <c r="BX73" s="330"/>
      <c r="BY73" s="318"/>
      <c r="BZ73" s="287"/>
      <c r="CA73" s="287"/>
      <c r="CB73" s="287"/>
      <c r="CC73" s="318"/>
      <c r="CD73" s="330"/>
      <c r="CE73" s="318"/>
      <c r="CF73" s="287"/>
      <c r="CG73" s="287"/>
      <c r="CH73" s="287"/>
      <c r="CI73" s="2"/>
      <c r="CJ73" s="2"/>
      <c r="CK73" s="2"/>
      <c r="CL73" s="2"/>
      <c r="CM73" s="2"/>
      <c r="CN73" s="2"/>
    </row>
    <row r="74" spans="47:92" ht="12.75">
      <c r="AU74" s="287"/>
      <c r="AV74" s="287"/>
      <c r="AW74" s="287"/>
      <c r="AX74" s="330"/>
      <c r="AY74" s="318"/>
      <c r="AZ74" s="330"/>
      <c r="BA74" s="318"/>
      <c r="BB74" s="330"/>
      <c r="BC74" s="318"/>
      <c r="BD74" s="330"/>
      <c r="BE74" s="318"/>
      <c r="BF74" s="330"/>
      <c r="BG74" s="318"/>
      <c r="BH74" s="330"/>
      <c r="BI74" s="318"/>
      <c r="BJ74" s="330"/>
      <c r="BK74" s="318"/>
      <c r="BL74" s="330"/>
      <c r="BM74" s="318"/>
      <c r="BN74" s="330"/>
      <c r="BO74" s="318"/>
      <c r="BP74" s="330"/>
      <c r="BQ74" s="318"/>
      <c r="BR74" s="330"/>
      <c r="BS74" s="318"/>
      <c r="BT74" s="330"/>
      <c r="BU74" s="318"/>
      <c r="BV74" s="330"/>
      <c r="BW74" s="318"/>
      <c r="BX74" s="330"/>
      <c r="BY74" s="318"/>
      <c r="BZ74" s="287"/>
      <c r="CA74" s="287"/>
      <c r="CB74" s="287"/>
      <c r="CC74" s="318"/>
      <c r="CD74" s="330"/>
      <c r="CE74" s="318"/>
      <c r="CF74" s="287"/>
      <c r="CG74" s="287"/>
      <c r="CH74" s="287"/>
      <c r="CI74" s="2"/>
      <c r="CJ74" s="2"/>
      <c r="CK74" s="2"/>
      <c r="CL74" s="2"/>
      <c r="CM74" s="2"/>
      <c r="CN74" s="2"/>
    </row>
    <row r="75" spans="47:92" ht="12.75">
      <c r="AU75" s="287"/>
      <c r="AV75" s="287"/>
      <c r="AW75" s="287"/>
      <c r="AX75" s="330"/>
      <c r="AY75" s="318"/>
      <c r="AZ75" s="330"/>
      <c r="BA75" s="318"/>
      <c r="BB75" s="330"/>
      <c r="BC75" s="318"/>
      <c r="BD75" s="330"/>
      <c r="BE75" s="318"/>
      <c r="BF75" s="330"/>
      <c r="BG75" s="318"/>
      <c r="BH75" s="330"/>
      <c r="BI75" s="318"/>
      <c r="BJ75" s="330"/>
      <c r="BK75" s="318"/>
      <c r="BL75" s="330"/>
      <c r="BM75" s="318"/>
      <c r="BN75" s="330"/>
      <c r="BO75" s="318"/>
      <c r="BP75" s="330"/>
      <c r="BQ75" s="318"/>
      <c r="BR75" s="330"/>
      <c r="BS75" s="318"/>
      <c r="BT75" s="330"/>
      <c r="BU75" s="318"/>
      <c r="BV75" s="330"/>
      <c r="BW75" s="318"/>
      <c r="BX75" s="330"/>
      <c r="BY75" s="318"/>
      <c r="BZ75" s="287"/>
      <c r="CA75" s="287"/>
      <c r="CB75" s="287"/>
      <c r="CC75" s="318"/>
      <c r="CD75" s="330"/>
      <c r="CE75" s="318"/>
      <c r="CF75" s="287"/>
      <c r="CG75" s="287"/>
      <c r="CH75" s="287"/>
      <c r="CI75" s="2"/>
      <c r="CJ75" s="2"/>
      <c r="CK75" s="2"/>
      <c r="CL75" s="2"/>
      <c r="CM75" s="2"/>
      <c r="CN75" s="2"/>
    </row>
    <row r="76" spans="47:92" ht="12.75">
      <c r="AU76" s="287"/>
      <c r="AV76" s="287"/>
      <c r="AW76" s="287"/>
      <c r="AX76" s="330"/>
      <c r="AY76" s="318"/>
      <c r="AZ76" s="330"/>
      <c r="BA76" s="318"/>
      <c r="BB76" s="330"/>
      <c r="BC76" s="318"/>
      <c r="BD76" s="330"/>
      <c r="BE76" s="318"/>
      <c r="BF76" s="330"/>
      <c r="BG76" s="318"/>
      <c r="BH76" s="330"/>
      <c r="BI76" s="318"/>
      <c r="BJ76" s="330"/>
      <c r="BK76" s="318"/>
      <c r="BL76" s="330"/>
      <c r="BM76" s="318"/>
      <c r="BN76" s="330"/>
      <c r="BO76" s="318"/>
      <c r="BP76" s="330"/>
      <c r="BQ76" s="318"/>
      <c r="BR76" s="330"/>
      <c r="BS76" s="318"/>
      <c r="BT76" s="330"/>
      <c r="BU76" s="318"/>
      <c r="BV76" s="330"/>
      <c r="BW76" s="318"/>
      <c r="BX76" s="330"/>
      <c r="BY76" s="318"/>
      <c r="BZ76" s="287"/>
      <c r="CA76" s="287"/>
      <c r="CB76" s="287"/>
      <c r="CC76" s="318"/>
      <c r="CD76" s="330"/>
      <c r="CE76" s="318"/>
      <c r="CF76" s="287"/>
      <c r="CG76" s="287"/>
      <c r="CH76" s="287"/>
      <c r="CI76" s="2"/>
      <c r="CJ76" s="2"/>
      <c r="CK76" s="2"/>
      <c r="CL76" s="2"/>
      <c r="CM76" s="2"/>
      <c r="CN76" s="2"/>
    </row>
  </sheetData>
  <sheetProtection formatCells="0" formatColumns="0" formatRows="0" insertColumns="0"/>
  <mergeCells count="48">
    <mergeCell ref="AU57:BY57"/>
    <mergeCell ref="AU53:BY53"/>
    <mergeCell ref="AU54:BY54"/>
    <mergeCell ref="AU55:BY55"/>
    <mergeCell ref="AU56:BY56"/>
    <mergeCell ref="AU50:BY50"/>
    <mergeCell ref="AU51:BY51"/>
    <mergeCell ref="D51:AR51"/>
    <mergeCell ref="D52:AR52"/>
    <mergeCell ref="AU52:BY52"/>
    <mergeCell ref="AU46:BY46"/>
    <mergeCell ref="AU47:BY47"/>
    <mergeCell ref="AU48:BY48"/>
    <mergeCell ref="AU49:BY49"/>
    <mergeCell ref="D48:AR48"/>
    <mergeCell ref="D50:AR50"/>
    <mergeCell ref="D53:AR53"/>
    <mergeCell ref="D58:AR58"/>
    <mergeCell ref="D54:AR54"/>
    <mergeCell ref="D55:AR55"/>
    <mergeCell ref="D56:AR56"/>
    <mergeCell ref="D57:AR57"/>
    <mergeCell ref="AU58:BY58"/>
    <mergeCell ref="AT7:CH7"/>
    <mergeCell ref="D37:AR37"/>
    <mergeCell ref="D35:AR35"/>
    <mergeCell ref="D49:AR49"/>
    <mergeCell ref="D43:AR43"/>
    <mergeCell ref="D44:AR44"/>
    <mergeCell ref="D45:AR45"/>
    <mergeCell ref="D46:AR46"/>
    <mergeCell ref="D39:AR39"/>
    <mergeCell ref="BQ4:BR4"/>
    <mergeCell ref="D31:AQ31"/>
    <mergeCell ref="D29:AR29"/>
    <mergeCell ref="D30:AQ30"/>
    <mergeCell ref="D47:AR47"/>
    <mergeCell ref="D38:AR38"/>
    <mergeCell ref="D40:AR40"/>
    <mergeCell ref="D41:AR41"/>
    <mergeCell ref="D42:AR42"/>
    <mergeCell ref="C1:E1"/>
    <mergeCell ref="C4:AQ4"/>
    <mergeCell ref="D28:AQ28"/>
    <mergeCell ref="D36:AR36"/>
    <mergeCell ref="AH34:AP34"/>
    <mergeCell ref="C6:AQ6"/>
    <mergeCell ref="D32:AQ32"/>
  </mergeCells>
  <conditionalFormatting sqref="F19 F17 T19 H19 H17 J19 V19 L19 N19 X19 P19 AP19 R19 Z19 AP17 AN17 AL17 AJ17 AH17 AF17 AD17 AB17 Z17 X17 V17 T17 R17 P17 N17 L17 J17 AN19 AL19 AJ19 AH19 AF19 AB19 AD19">
    <cfRule type="cellIs" priority="1" dxfId="0" operator="lessThan" stopIfTrue="1">
      <formula>F18</formula>
    </cfRule>
  </conditionalFormatting>
  <conditionalFormatting sqref="AP11 AJ11 AN11 AL11 AH11 AB11 AF11 AD11 Z11 X11 V11 T11 R11 P11 N11 L11 J11 H11 F11">
    <cfRule type="cellIs" priority="2" dxfId="0" operator="lessThan" stopIfTrue="1">
      <formula>F9+F10</formula>
    </cfRule>
  </conditionalFormatting>
  <conditionalFormatting sqref="F14 H14 J14 L14 N14 P14 R14 T14 V14 X14 Z14 AB14 AD14 AF14 AH14 AP14 AN14 AJ14 AL14">
    <cfRule type="cellIs" priority="3" dxfId="0" operator="lessThan" stopIfTrue="1">
      <formula>F15+F17+F19+F16+F21</formula>
    </cfRule>
    <cfRule type="cellIs" priority="4" dxfId="0" operator="lessThan" stopIfTrue="1">
      <formula>F11+F12-F13</formula>
    </cfRule>
  </conditionalFormatting>
  <conditionalFormatting sqref="CA33 AX39:CG39 CG33 AW37:CG37 AW39:AW40 AX40:CH40 CE31 CG31 CC31 CE33 CC33 BY31 CA31 BW33 BY33 BU31 BW31 BS33 BU33 BQ31 BS31 BO33 BQ33 BM31 BO31 BK33 BM33 BI31 BK31 BG33 BI33 BE31 BG31 BC33 BE33 BA31 BC31 AY33 BA33 AW33 AW31 AY31">
    <cfRule type="cellIs" priority="5" dxfId="0" operator="equal" stopIfTrue="1">
      <formula>"&lt;&gt;"</formula>
    </cfRule>
  </conditionalFormatting>
  <conditionalFormatting sqref="CA9:CA21 CG9:CG21 BC9:BC21 BM9:BM21 CE9:CE21 BK23:BK25 BM23:BM25 BI9:BI21 BK9:BK21 BG23:BG25 BI23:BI25 BE9:BE21 BG9:BG21 BC23:BC25 BE23:BE25 BA23:BA25 BA9:BA21 CE23:CE25 CG23:CG25 CC23:CC25 CC9:CC21 BY23:BY25 CA23:CA25 BW9:BW21 BY9:BY21 BU23:BU25 BW23:BW25 BS9:BS21 BU9:BU21 BQ23:BQ25 BS23:BS25 BO23:BO25 BO9:BO21 BQ9:BQ21">
    <cfRule type="cellIs" priority="6" dxfId="0" operator="equal" stopIfTrue="1">
      <formula>"&gt; 25%"</formula>
    </cfRule>
  </conditionalFormatting>
  <conditionalFormatting sqref="AY9:AY21 AY23:AY25">
    <cfRule type="cellIs" priority="7" dxfId="0" operator="equal" stopIfTrue="1">
      <formula>"&gt; 100%"</formula>
    </cfRule>
  </conditionalFormatting>
  <printOptions horizontalCentered="1"/>
  <pageMargins left="0.459722222222222" right="0.570138888888889" top="0.82" bottom="0.984027777777778" header="0.511805555555556" footer="0.5"/>
  <pageSetup horizontalDpi="600" verticalDpi="600" orientation="landscape" paperSize="9" scale="80" r:id="rId3"/>
  <headerFooter differentFirst="1" scaleWithDoc="0" alignWithMargins="0">
    <oddFooter xml:space="preserve">&amp;C&amp;8DENU/PNUMA CUESTIONARIO 2013 ESTADISTICAS AMBIENTALES  - Sección de los Desechos - p.&amp;P </oddFooter>
  </headerFooter>
  <rowBreaks count="1" manualBreakCount="1">
    <brk id="31" min="2" max="37" man="1"/>
  </rowBreaks>
  <ignoredErrors>
    <ignoredError sqref="AW32:AX32" evalError="1"/>
    <ignoredError sqref="AY30:CG31" unlockedFormula="1"/>
    <ignoredError sqref="AY32:CG32" evalError="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dimension ref="A1:CT77"/>
  <sheetViews>
    <sheetView showGridLines="0" zoomScale="85" zoomScaleNormal="85" zoomScalePageLayoutView="0" workbookViewId="0" topLeftCell="C1">
      <selection activeCell="T9" sqref="T9"/>
    </sheetView>
  </sheetViews>
  <sheetFormatPr defaultColWidth="9.140625" defaultRowHeight="12.75"/>
  <cols>
    <col min="1" max="1" width="7.28125" style="442" hidden="1" customWidth="1"/>
    <col min="2" max="2" width="8.00390625" style="395" hidden="1" customWidth="1"/>
    <col min="3" max="3" width="9.421875" style="0" customWidth="1"/>
    <col min="4" max="4" width="29.57421875" style="0" customWidth="1"/>
    <col min="5" max="5" width="5.7109375" style="0" customWidth="1"/>
    <col min="6" max="6" width="6.8515625" style="0" hidden="1" customWidth="1"/>
    <col min="7" max="7" width="1.7109375" style="176" hidden="1" customWidth="1"/>
    <col min="8" max="8" width="6.8515625" style="148" hidden="1" customWidth="1"/>
    <col min="9" max="9" width="1.7109375" style="176" hidden="1" customWidth="1"/>
    <col min="10" max="10" width="6.8515625" style="148" hidden="1" customWidth="1"/>
    <col min="11" max="11" width="1.7109375" style="176" hidden="1" customWidth="1"/>
    <col min="12" max="12" width="6.8515625" style="148" hidden="1" customWidth="1"/>
    <col min="13" max="13" width="1.7109375" style="176" hidden="1" customWidth="1"/>
    <col min="14" max="14" width="6.8515625" style="148" hidden="1" customWidth="1"/>
    <col min="15" max="15" width="1.7109375" style="176" hidden="1" customWidth="1"/>
    <col min="16" max="16" width="6.8515625" style="148" hidden="1" customWidth="1"/>
    <col min="17" max="17" width="2.28125" style="176" hidden="1" customWidth="1"/>
    <col min="18" max="18" width="6.8515625" style="148" hidden="1" customWidth="1"/>
    <col min="19" max="19" width="1.7109375" style="176" hidden="1" customWidth="1"/>
    <col min="20" max="20" width="6.8515625" style="148" customWidth="1"/>
    <col min="21" max="21" width="1.7109375" style="731" customWidth="1"/>
    <col min="22" max="22" width="6.8515625" style="148" customWidth="1"/>
    <col min="23" max="23" width="1.7109375" style="731" customWidth="1"/>
    <col min="24" max="24" width="6.8515625" style="148" customWidth="1"/>
    <col min="25" max="25" width="1.7109375" style="731" customWidth="1"/>
    <col min="26" max="26" width="6.8515625" style="148" customWidth="1"/>
    <col min="27" max="27" width="1.7109375" style="731" customWidth="1"/>
    <col min="28" max="28" width="6.8515625" style="148" customWidth="1"/>
    <col min="29" max="29" width="1.7109375" style="731" customWidth="1"/>
    <col min="30" max="30" width="6.8515625" style="176" customWidth="1"/>
    <col min="31" max="31" width="1.7109375" style="731" customWidth="1"/>
    <col min="32" max="32" width="6.8515625" style="176" customWidth="1"/>
    <col min="33" max="33" width="1.7109375" style="731" customWidth="1"/>
    <col min="34" max="34" width="6.8515625" style="148" customWidth="1"/>
    <col min="35" max="35" width="1.7109375" style="731" customWidth="1"/>
    <col min="36" max="36" width="6.8515625" style="176" customWidth="1"/>
    <col min="37" max="37" width="1.7109375" style="731" customWidth="1"/>
    <col min="38" max="38" width="6.8515625" style="176" customWidth="1"/>
    <col min="39" max="39" width="1.7109375" style="731" customWidth="1"/>
    <col min="40" max="40" width="6.8515625" style="148" customWidth="1"/>
    <col min="41" max="41" width="1.7109375" style="731" customWidth="1"/>
    <col min="42" max="42" width="6.8515625" style="148" customWidth="1"/>
    <col min="43" max="43" width="1.7109375" style="731" customWidth="1"/>
    <col min="44" max="44" width="0.2890625" style="176" customWidth="1"/>
    <col min="45" max="45" width="3.28125" style="148" customWidth="1"/>
    <col min="46" max="46" width="6.7109375" style="288" customWidth="1"/>
    <col min="47" max="47" width="29.140625" style="288" customWidth="1"/>
    <col min="48" max="49" width="5.8515625" style="288" customWidth="1"/>
    <col min="50" max="50" width="1.7109375" style="366" customWidth="1"/>
    <col min="51" max="51" width="5.8515625" style="329" customWidth="1"/>
    <col min="52" max="52" width="1.7109375" style="366" customWidth="1"/>
    <col min="53" max="53" width="5.8515625" style="329" customWidth="1"/>
    <col min="54" max="54" width="1.7109375" style="366" customWidth="1"/>
    <col min="55" max="55" width="5.8515625" style="329" customWidth="1"/>
    <col min="56" max="56" width="1.7109375" style="366" customWidth="1"/>
    <col min="57" max="57" width="5.8515625" style="329" customWidth="1"/>
    <col min="58" max="58" width="1.7109375" style="366" customWidth="1"/>
    <col min="59" max="59" width="5.8515625" style="329" customWidth="1"/>
    <col min="60" max="60" width="1.7109375" style="366" customWidth="1"/>
    <col min="61" max="61" width="5.8515625" style="329" customWidth="1"/>
    <col min="62" max="62" width="1.7109375" style="366" customWidth="1"/>
    <col min="63" max="63" width="5.8515625" style="329" customWidth="1"/>
    <col min="64" max="64" width="1.7109375" style="366" customWidth="1"/>
    <col min="65" max="65" width="5.8515625" style="329" customWidth="1"/>
    <col min="66" max="66" width="1.7109375" style="366" customWidth="1"/>
    <col min="67" max="67" width="5.8515625" style="329" customWidth="1"/>
    <col min="68" max="68" width="1.7109375" style="366" customWidth="1"/>
    <col min="69" max="69" width="5.8515625" style="329" customWidth="1"/>
    <col min="70" max="70" width="1.7109375" style="366" customWidth="1"/>
    <col min="71" max="71" width="5.8515625" style="329" customWidth="1"/>
    <col min="72" max="72" width="1.7109375" style="366" customWidth="1"/>
    <col min="73" max="73" width="5.8515625" style="329" customWidth="1"/>
    <col min="74" max="74" width="1.7109375" style="366" customWidth="1"/>
    <col min="75" max="75" width="5.8515625" style="329" customWidth="1"/>
    <col min="76" max="76" width="1.7109375" style="366" customWidth="1"/>
    <col min="77" max="77" width="5.8515625" style="288" customWidth="1"/>
    <col min="78" max="78" width="1.7109375" style="288" customWidth="1"/>
    <col min="79" max="79" width="5.8515625" style="288" customWidth="1"/>
    <col min="80" max="80" width="1.7109375" style="288" customWidth="1"/>
    <col min="81" max="81" width="5.8515625" style="329" customWidth="1"/>
    <col min="82" max="82" width="1.7109375" style="366" customWidth="1"/>
    <col min="83" max="83" width="5.8515625" style="288" customWidth="1"/>
    <col min="84" max="84" width="1.7109375" style="288" customWidth="1"/>
    <col min="85" max="85" width="5.8515625" style="288" customWidth="1"/>
    <col min="86" max="86" width="1.7109375" style="288" customWidth="1"/>
  </cols>
  <sheetData>
    <row r="1" spans="2:89" ht="15" customHeight="1">
      <c r="B1" s="395">
        <v>0</v>
      </c>
      <c r="C1" s="782" t="s">
        <v>272</v>
      </c>
      <c r="D1" s="782"/>
      <c r="E1" s="782"/>
      <c r="F1" s="477"/>
      <c r="G1" s="180"/>
      <c r="H1" s="158"/>
      <c r="I1" s="180"/>
      <c r="J1" s="158"/>
      <c r="K1" s="180"/>
      <c r="L1" s="158"/>
      <c r="M1" s="180"/>
      <c r="N1" s="158"/>
      <c r="O1" s="180"/>
      <c r="P1" s="158"/>
      <c r="Q1" s="180"/>
      <c r="R1" s="158"/>
      <c r="S1" s="180"/>
      <c r="T1" s="158"/>
      <c r="U1" s="683"/>
      <c r="V1" s="158"/>
      <c r="W1" s="683"/>
      <c r="X1" s="158"/>
      <c r="Y1" s="683"/>
      <c r="Z1" s="168"/>
      <c r="AA1" s="691"/>
      <c r="AB1" s="168"/>
      <c r="AC1" s="691"/>
      <c r="AD1" s="190"/>
      <c r="AE1" s="691"/>
      <c r="AF1" s="190"/>
      <c r="AG1" s="691"/>
      <c r="AH1" s="168"/>
      <c r="AI1" s="691"/>
      <c r="AJ1" s="190"/>
      <c r="AK1" s="691"/>
      <c r="AL1" s="190"/>
      <c r="AM1" s="691"/>
      <c r="AN1" s="168"/>
      <c r="AO1" s="691"/>
      <c r="AP1" s="168"/>
      <c r="AQ1" s="691"/>
      <c r="AR1" s="178"/>
      <c r="AS1" s="147"/>
      <c r="AT1" s="401" t="s">
        <v>7</v>
      </c>
      <c r="AU1" s="645"/>
      <c r="AV1" s="624"/>
      <c r="AW1" s="624"/>
      <c r="AX1" s="646"/>
      <c r="AY1" s="317"/>
      <c r="AZ1" s="646"/>
      <c r="BA1" s="317"/>
      <c r="BB1" s="646"/>
      <c r="BC1" s="317"/>
      <c r="BD1" s="646"/>
      <c r="BE1" s="317"/>
      <c r="BF1" s="646"/>
      <c r="BG1" s="317"/>
      <c r="BH1" s="646"/>
      <c r="BI1" s="317"/>
      <c r="BJ1" s="646"/>
      <c r="BK1" s="317"/>
      <c r="BL1" s="646"/>
      <c r="BM1" s="317"/>
      <c r="BN1" s="646"/>
      <c r="BO1" s="317"/>
      <c r="BP1" s="646"/>
      <c r="BQ1" s="317"/>
      <c r="BR1" s="646"/>
      <c r="BS1" s="317"/>
      <c r="BT1" s="646"/>
      <c r="BU1" s="317"/>
      <c r="BV1" s="361"/>
      <c r="BW1" s="317"/>
      <c r="BX1" s="361"/>
      <c r="BY1" s="287"/>
      <c r="BZ1" s="287"/>
      <c r="CA1" s="287"/>
      <c r="CB1" s="287"/>
      <c r="CC1" s="317"/>
      <c r="CD1" s="361"/>
      <c r="CE1" s="287"/>
      <c r="CF1" s="287"/>
      <c r="CG1" s="287"/>
      <c r="CH1" s="287"/>
      <c r="CI1" s="100"/>
      <c r="CJ1" s="100"/>
      <c r="CK1" s="100"/>
    </row>
    <row r="2" spans="3:89" ht="12.75" customHeight="1">
      <c r="C2" s="60"/>
      <c r="D2" s="60"/>
      <c r="E2" s="61"/>
      <c r="F2" s="478"/>
      <c r="G2" s="181"/>
      <c r="H2" s="159"/>
      <c r="I2" s="181"/>
      <c r="J2" s="159"/>
      <c r="K2" s="181"/>
      <c r="L2" s="159"/>
      <c r="M2" s="181"/>
      <c r="N2" s="159"/>
      <c r="O2" s="181"/>
      <c r="P2" s="159"/>
      <c r="Q2" s="181"/>
      <c r="R2" s="159"/>
      <c r="S2" s="181"/>
      <c r="T2" s="159"/>
      <c r="U2" s="684"/>
      <c r="V2" s="159"/>
      <c r="W2" s="684"/>
      <c r="X2" s="159"/>
      <c r="Y2" s="684"/>
      <c r="Z2" s="169"/>
      <c r="AA2" s="692"/>
      <c r="AB2" s="169"/>
      <c r="AC2" s="692"/>
      <c r="AD2" s="191"/>
      <c r="AE2" s="692"/>
      <c r="AF2" s="191"/>
      <c r="AG2" s="692"/>
      <c r="AH2" s="169"/>
      <c r="AI2" s="692"/>
      <c r="AJ2" s="191"/>
      <c r="AK2" s="692"/>
      <c r="AL2" s="191"/>
      <c r="AM2" s="692"/>
      <c r="AN2" s="169"/>
      <c r="AO2" s="692"/>
      <c r="AP2" s="169"/>
      <c r="AQ2" s="692"/>
      <c r="AR2" s="179"/>
      <c r="AS2" s="147"/>
      <c r="AT2" s="625"/>
      <c r="AU2" s="626"/>
      <c r="AV2" s="626"/>
      <c r="AW2" s="626"/>
      <c r="AX2" s="647"/>
      <c r="AY2" s="622"/>
      <c r="AZ2" s="647"/>
      <c r="BA2" s="622"/>
      <c r="BB2" s="647"/>
      <c r="BC2" s="622"/>
      <c r="BD2" s="647"/>
      <c r="BE2" s="622"/>
      <c r="BF2" s="647"/>
      <c r="BG2" s="622"/>
      <c r="BH2" s="647"/>
      <c r="BI2" s="622"/>
      <c r="BJ2" s="647"/>
      <c r="BK2" s="622"/>
      <c r="BL2" s="647"/>
      <c r="BM2" s="622"/>
      <c r="BN2" s="647"/>
      <c r="BO2" s="622"/>
      <c r="BP2" s="647"/>
      <c r="BQ2" s="622"/>
      <c r="BR2" s="647"/>
      <c r="BS2" s="622"/>
      <c r="BT2" s="647"/>
      <c r="BU2" s="622"/>
      <c r="BV2" s="647"/>
      <c r="BW2" s="622"/>
      <c r="BX2" s="647"/>
      <c r="BY2" s="287"/>
      <c r="BZ2" s="287"/>
      <c r="CA2" s="287"/>
      <c r="CB2" s="287"/>
      <c r="CC2" s="622"/>
      <c r="CD2" s="647"/>
      <c r="CE2" s="287"/>
      <c r="CF2" s="287"/>
      <c r="CG2" s="287"/>
      <c r="CH2" s="287"/>
      <c r="CI2" s="100"/>
      <c r="CJ2" s="100"/>
      <c r="CK2" s="100"/>
    </row>
    <row r="3" spans="1:86" s="10" customFormat="1" ht="17.25" customHeight="1">
      <c r="A3" s="395"/>
      <c r="B3" s="395"/>
      <c r="C3" s="63" t="s">
        <v>72</v>
      </c>
      <c r="D3" s="597"/>
      <c r="E3" s="577"/>
      <c r="F3" s="578"/>
      <c r="G3" s="254"/>
      <c r="H3" s="255"/>
      <c r="I3" s="254"/>
      <c r="J3" s="255"/>
      <c r="K3" s="254"/>
      <c r="L3" s="255"/>
      <c r="M3" s="254"/>
      <c r="N3" s="255"/>
      <c r="O3" s="254"/>
      <c r="P3" s="253"/>
      <c r="Q3" s="254"/>
      <c r="R3" s="253"/>
      <c r="S3" s="254"/>
      <c r="T3" s="253"/>
      <c r="U3" s="684"/>
      <c r="V3" s="63" t="s">
        <v>73</v>
      </c>
      <c r="W3" s="249"/>
      <c r="X3" s="250"/>
      <c r="Y3" s="249"/>
      <c r="Z3" s="251"/>
      <c r="AA3" s="249"/>
      <c r="AB3" s="250"/>
      <c r="AC3" s="249"/>
      <c r="AD3" s="250"/>
      <c r="AE3" s="249"/>
      <c r="AF3" s="250"/>
      <c r="AG3" s="249"/>
      <c r="AH3" s="252"/>
      <c r="AI3" s="693"/>
      <c r="AJ3" s="250"/>
      <c r="AK3" s="249"/>
      <c r="AL3" s="250"/>
      <c r="AM3" s="249"/>
      <c r="AN3" s="252"/>
      <c r="AO3" s="693"/>
      <c r="AP3" s="137"/>
      <c r="AQ3" s="693"/>
      <c r="AR3" s="261"/>
      <c r="AS3" s="203"/>
      <c r="AT3" s="508" t="s">
        <v>8</v>
      </c>
      <c r="AU3" s="302"/>
      <c r="AV3" s="303"/>
      <c r="AW3" s="304"/>
      <c r="AX3" s="406"/>
      <c r="AY3" s="406"/>
      <c r="AZ3" s="406"/>
      <c r="BA3" s="406"/>
      <c r="BB3" s="286"/>
      <c r="BC3" s="286"/>
      <c r="BD3" s="286"/>
      <c r="BE3" s="286"/>
      <c r="BF3" s="286"/>
      <c r="BG3" s="286"/>
      <c r="BH3" s="305"/>
      <c r="BI3" s="304"/>
      <c r="BJ3" s="304"/>
      <c r="BK3" s="304"/>
      <c r="BL3" s="304"/>
      <c r="BM3" s="304"/>
      <c r="BN3" s="304"/>
      <c r="BO3" s="305"/>
      <c r="BP3" s="305"/>
      <c r="BQ3" s="305"/>
      <c r="BR3" s="304"/>
      <c r="BS3" s="304"/>
      <c r="BT3" s="304"/>
      <c r="BU3" s="304"/>
      <c r="BV3" s="304"/>
      <c r="BW3" s="304"/>
      <c r="BX3" s="304"/>
      <c r="BY3" s="304"/>
      <c r="BZ3" s="302"/>
      <c r="CA3" s="302"/>
      <c r="CB3" s="302"/>
      <c r="CC3" s="304"/>
      <c r="CD3" s="304"/>
      <c r="CE3" s="304"/>
      <c r="CF3" s="302"/>
      <c r="CG3" s="302"/>
      <c r="CH3" s="302"/>
    </row>
    <row r="4" spans="1:86" s="10" customFormat="1" ht="3.75" customHeight="1">
      <c r="A4" s="395"/>
      <c r="B4" s="395"/>
      <c r="C4" s="783"/>
      <c r="D4" s="783"/>
      <c r="E4" s="783"/>
      <c r="F4" s="784"/>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193"/>
      <c r="AS4" s="203"/>
      <c r="AT4" s="627"/>
      <c r="AU4" s="301"/>
      <c r="AV4" s="301"/>
      <c r="AW4" s="301"/>
      <c r="AX4" s="301"/>
      <c r="AY4" s="301"/>
      <c r="AZ4" s="301"/>
      <c r="BA4" s="628"/>
      <c r="BB4" s="629"/>
      <c r="BC4" s="628"/>
      <c r="BD4" s="629"/>
      <c r="BE4" s="628"/>
      <c r="BF4" s="629"/>
      <c r="BG4" s="628"/>
      <c r="BH4" s="629"/>
      <c r="BI4" s="628"/>
      <c r="BJ4" s="629"/>
      <c r="BK4" s="628"/>
      <c r="BL4" s="629"/>
      <c r="BM4" s="630"/>
      <c r="BN4" s="631"/>
      <c r="BO4" s="630"/>
      <c r="BP4" s="631"/>
      <c r="BQ4" s="823"/>
      <c r="BR4" s="823"/>
      <c r="BS4" s="630"/>
      <c r="BT4" s="631"/>
      <c r="BU4" s="630"/>
      <c r="BV4" s="631"/>
      <c r="BW4" s="630"/>
      <c r="BX4" s="631"/>
      <c r="BY4" s="302"/>
      <c r="BZ4" s="301"/>
      <c r="CA4" s="301"/>
      <c r="CB4" s="301"/>
      <c r="CC4" s="630"/>
      <c r="CD4" s="631"/>
      <c r="CE4" s="302"/>
      <c r="CF4" s="301"/>
      <c r="CG4" s="301"/>
      <c r="CH4" s="301"/>
    </row>
    <row r="5" spans="3:89" ht="2.25" customHeight="1">
      <c r="C5" s="67"/>
      <c r="D5" s="67"/>
      <c r="E5" s="67"/>
      <c r="F5" s="479"/>
      <c r="G5" s="182"/>
      <c r="H5" s="160"/>
      <c r="I5" s="182"/>
      <c r="J5" s="160"/>
      <c r="K5" s="182"/>
      <c r="L5" s="160"/>
      <c r="M5" s="182"/>
      <c r="N5" s="160"/>
      <c r="O5" s="182"/>
      <c r="P5" s="160"/>
      <c r="Q5" s="182"/>
      <c r="R5" s="160"/>
      <c r="S5" s="182"/>
      <c r="T5" s="160"/>
      <c r="U5" s="685"/>
      <c r="V5" s="160"/>
      <c r="W5" s="685"/>
      <c r="X5" s="160"/>
      <c r="Y5" s="685"/>
      <c r="Z5" s="160"/>
      <c r="AA5" s="685"/>
      <c r="AB5" s="160"/>
      <c r="AC5" s="685"/>
      <c r="AD5" s="182"/>
      <c r="AE5" s="685"/>
      <c r="AF5" s="182"/>
      <c r="AG5" s="685"/>
      <c r="AH5" s="160"/>
      <c r="AI5" s="685"/>
      <c r="AJ5" s="182"/>
      <c r="AK5" s="685"/>
      <c r="AL5" s="182"/>
      <c r="AM5" s="685"/>
      <c r="AN5" s="160"/>
      <c r="AO5" s="685"/>
      <c r="AP5" s="160"/>
      <c r="AQ5" s="685"/>
      <c r="AS5" s="199"/>
      <c r="AT5" s="648"/>
      <c r="AU5" s="632"/>
      <c r="AV5" s="632"/>
      <c r="AW5" s="632"/>
      <c r="AX5" s="361"/>
      <c r="AY5" s="320"/>
      <c r="AZ5" s="361"/>
      <c r="BA5" s="320"/>
      <c r="BB5" s="361"/>
      <c r="BC5" s="320"/>
      <c r="BD5" s="361"/>
      <c r="BE5" s="320"/>
      <c r="BF5" s="361"/>
      <c r="BG5" s="320"/>
      <c r="BH5" s="361"/>
      <c r="BI5" s="320"/>
      <c r="BJ5" s="361"/>
      <c r="BK5" s="320"/>
      <c r="BL5" s="361"/>
      <c r="BM5" s="320"/>
      <c r="BN5" s="361"/>
      <c r="BO5" s="320"/>
      <c r="BP5" s="361"/>
      <c r="BQ5" s="320"/>
      <c r="BR5" s="361"/>
      <c r="BS5" s="320"/>
      <c r="BT5" s="361"/>
      <c r="BU5" s="320"/>
      <c r="BV5" s="361"/>
      <c r="BW5" s="320"/>
      <c r="BX5" s="361"/>
      <c r="BY5" s="302"/>
      <c r="BZ5" s="302"/>
      <c r="CA5" s="302"/>
      <c r="CB5" s="302"/>
      <c r="CC5" s="320"/>
      <c r="CD5" s="361"/>
      <c r="CE5" s="302"/>
      <c r="CF5" s="302"/>
      <c r="CG5" s="302"/>
      <c r="CH5" s="302"/>
      <c r="CI5" s="100"/>
      <c r="CJ5" s="100"/>
      <c r="CK5" s="100"/>
    </row>
    <row r="6" spans="2:89" ht="18.75" customHeight="1">
      <c r="B6" s="395">
        <v>164</v>
      </c>
      <c r="C6" s="133" t="s">
        <v>127</v>
      </c>
      <c r="D6" s="216"/>
      <c r="E6" s="68"/>
      <c r="F6" s="480"/>
      <c r="G6" s="183"/>
      <c r="H6" s="161"/>
      <c r="I6" s="183"/>
      <c r="J6" s="161"/>
      <c r="K6" s="183"/>
      <c r="L6" s="161"/>
      <c r="M6" s="183"/>
      <c r="N6" s="161"/>
      <c r="O6" s="183"/>
      <c r="P6" s="161"/>
      <c r="Q6" s="183"/>
      <c r="R6" s="161"/>
      <c r="S6" s="189"/>
      <c r="T6" s="167"/>
      <c r="U6" s="686"/>
      <c r="V6" s="167"/>
      <c r="W6" s="686"/>
      <c r="X6" s="167"/>
      <c r="Y6" s="686"/>
      <c r="Z6" s="167"/>
      <c r="AA6" s="686"/>
      <c r="AB6" s="167"/>
      <c r="AC6" s="686"/>
      <c r="AD6" s="189"/>
      <c r="AE6" s="686"/>
      <c r="AF6" s="189"/>
      <c r="AG6" s="686"/>
      <c r="AH6" s="167"/>
      <c r="AI6" s="686"/>
      <c r="AJ6" s="189"/>
      <c r="AK6" s="686"/>
      <c r="AL6" s="189"/>
      <c r="AM6" s="686"/>
      <c r="AN6" s="167"/>
      <c r="AO6" s="686"/>
      <c r="AP6" s="167"/>
      <c r="AQ6" s="686"/>
      <c r="AR6" s="206"/>
      <c r="AS6" s="205"/>
      <c r="AT6" s="511" t="s">
        <v>9</v>
      </c>
      <c r="AU6" s="645"/>
      <c r="AV6" s="645"/>
      <c r="AW6" s="645"/>
      <c r="AX6" s="646"/>
      <c r="AY6" s="331"/>
      <c r="AZ6" s="646"/>
      <c r="BA6" s="331"/>
      <c r="BB6" s="646"/>
      <c r="BC6" s="331"/>
      <c r="BD6" s="646"/>
      <c r="BE6" s="331"/>
      <c r="BF6" s="646"/>
      <c r="BG6" s="331"/>
      <c r="BH6" s="646"/>
      <c r="BI6" s="331"/>
      <c r="BJ6" s="646"/>
      <c r="BK6" s="331"/>
      <c r="BL6" s="646"/>
      <c r="BM6" s="331"/>
      <c r="BN6" s="646"/>
      <c r="BO6" s="331"/>
      <c r="BP6" s="646"/>
      <c r="BQ6" s="331"/>
      <c r="BR6" s="646"/>
      <c r="BS6" s="331"/>
      <c r="BT6" s="646"/>
      <c r="BU6" s="331"/>
      <c r="BV6" s="646"/>
      <c r="BW6" s="331"/>
      <c r="BX6" s="646"/>
      <c r="BY6" s="287"/>
      <c r="BZ6" s="287"/>
      <c r="CA6" s="287"/>
      <c r="CB6" s="287"/>
      <c r="CC6" s="331"/>
      <c r="CD6" s="646"/>
      <c r="CE6" s="287"/>
      <c r="CF6" s="287"/>
      <c r="CG6" s="287"/>
      <c r="CH6" s="287"/>
      <c r="CI6" s="100"/>
      <c r="CJ6" s="100"/>
      <c r="CK6" s="100"/>
    </row>
    <row r="7" spans="1:86" ht="14.25" customHeight="1">
      <c r="A7" s="395"/>
      <c r="F7" s="379"/>
      <c r="G7" s="184"/>
      <c r="H7" s="166"/>
      <c r="I7" s="184"/>
      <c r="J7" s="166"/>
      <c r="K7" s="184"/>
      <c r="L7" s="166"/>
      <c r="M7" s="184"/>
      <c r="N7" s="166"/>
      <c r="O7" s="184"/>
      <c r="P7" s="166"/>
      <c r="Q7" s="184"/>
      <c r="R7" s="165"/>
      <c r="S7" s="256"/>
      <c r="T7" s="388" t="s">
        <v>74</v>
      </c>
      <c r="U7" s="256"/>
      <c r="V7" s="257"/>
      <c r="W7" s="256"/>
      <c r="X7" s="257"/>
      <c r="Y7" s="256"/>
      <c r="Z7" s="258"/>
      <c r="AA7" s="256"/>
      <c r="AB7" s="165"/>
      <c r="AC7" s="256"/>
      <c r="AD7" s="257"/>
      <c r="AE7" s="256"/>
      <c r="AF7" s="259"/>
      <c r="AG7" s="256"/>
      <c r="AH7" s="260"/>
      <c r="AI7" s="563"/>
      <c r="AJ7" s="257"/>
      <c r="AK7" s="256"/>
      <c r="AL7" s="259"/>
      <c r="AM7" s="256"/>
      <c r="AN7" s="260"/>
      <c r="AO7" s="563"/>
      <c r="AP7" s="13"/>
      <c r="AQ7" s="378" t="s">
        <v>75</v>
      </c>
      <c r="AR7" s="192"/>
      <c r="AS7" s="100"/>
      <c r="AT7" s="793" t="s">
        <v>79</v>
      </c>
      <c r="AU7" s="793"/>
      <c r="AV7" s="793"/>
      <c r="AW7" s="793"/>
      <c r="AX7" s="793"/>
      <c r="AY7" s="793"/>
      <c r="AZ7" s="793"/>
      <c r="BA7" s="793"/>
      <c r="BB7" s="793"/>
      <c r="BC7" s="793"/>
      <c r="BD7" s="793"/>
      <c r="BE7" s="793"/>
      <c r="BF7" s="793"/>
      <c r="BG7" s="793"/>
      <c r="BH7" s="793"/>
      <c r="BI7" s="793"/>
      <c r="BJ7" s="793"/>
      <c r="BK7" s="793"/>
      <c r="BL7" s="793"/>
      <c r="BM7" s="793"/>
      <c r="BN7" s="793"/>
      <c r="BO7" s="793"/>
      <c r="BP7" s="793"/>
      <c r="BQ7" s="793"/>
      <c r="BR7" s="793"/>
      <c r="BS7" s="793"/>
      <c r="BT7" s="793"/>
      <c r="BU7" s="793"/>
      <c r="BV7" s="793"/>
      <c r="BW7" s="793"/>
      <c r="BX7" s="793"/>
      <c r="BY7" s="793"/>
      <c r="BZ7" s="793"/>
      <c r="CA7" s="793"/>
      <c r="CB7" s="793"/>
      <c r="CC7" s="793"/>
      <c r="CD7" s="793"/>
      <c r="CE7" s="793"/>
      <c r="CF7" s="793"/>
      <c r="CG7" s="793"/>
      <c r="CH7" s="793"/>
    </row>
    <row r="8" spans="1:86" s="98" customFormat="1" ht="23.25" customHeight="1">
      <c r="A8" s="402"/>
      <c r="B8" s="443">
        <v>2</v>
      </c>
      <c r="C8" s="70" t="s">
        <v>76</v>
      </c>
      <c r="D8" s="70" t="s">
        <v>77</v>
      </c>
      <c r="E8" s="70" t="s">
        <v>78</v>
      </c>
      <c r="F8" s="213">
        <v>1990</v>
      </c>
      <c r="G8" s="214"/>
      <c r="H8" s="213">
        <v>1995</v>
      </c>
      <c r="I8" s="214"/>
      <c r="J8" s="213">
        <v>1996</v>
      </c>
      <c r="K8" s="214"/>
      <c r="L8" s="213">
        <v>1997</v>
      </c>
      <c r="M8" s="214"/>
      <c r="N8" s="213">
        <v>1998</v>
      </c>
      <c r="O8" s="214"/>
      <c r="P8" s="213">
        <v>1999</v>
      </c>
      <c r="Q8" s="214"/>
      <c r="R8" s="213">
        <v>2000</v>
      </c>
      <c r="S8" s="214"/>
      <c r="T8" s="213">
        <v>2001</v>
      </c>
      <c r="U8" s="727"/>
      <c r="V8" s="213">
        <v>2002</v>
      </c>
      <c r="W8" s="727"/>
      <c r="X8" s="213">
        <v>2003</v>
      </c>
      <c r="Y8" s="727"/>
      <c r="Z8" s="213">
        <v>2004</v>
      </c>
      <c r="AA8" s="727"/>
      <c r="AB8" s="213">
        <v>2005</v>
      </c>
      <c r="AC8" s="727"/>
      <c r="AD8" s="213">
        <v>2006</v>
      </c>
      <c r="AE8" s="727"/>
      <c r="AF8" s="213">
        <v>2007</v>
      </c>
      <c r="AG8" s="732"/>
      <c r="AH8" s="213">
        <v>2008</v>
      </c>
      <c r="AI8" s="727"/>
      <c r="AJ8" s="213">
        <v>2009</v>
      </c>
      <c r="AK8" s="727"/>
      <c r="AL8" s="213">
        <v>2010</v>
      </c>
      <c r="AM8" s="732"/>
      <c r="AN8" s="213">
        <v>2011</v>
      </c>
      <c r="AO8" s="727"/>
      <c r="AP8" s="213">
        <v>2012</v>
      </c>
      <c r="AQ8" s="732"/>
      <c r="AR8" s="156"/>
      <c r="AS8" s="360"/>
      <c r="AT8" s="210" t="s">
        <v>159</v>
      </c>
      <c r="AU8" s="210" t="s">
        <v>160</v>
      </c>
      <c r="AV8" s="210" t="s">
        <v>161</v>
      </c>
      <c r="AW8" s="213">
        <v>1990</v>
      </c>
      <c r="AX8" s="214"/>
      <c r="AY8" s="213">
        <v>1995</v>
      </c>
      <c r="AZ8" s="214"/>
      <c r="BA8" s="213">
        <v>1996</v>
      </c>
      <c r="BB8" s="214"/>
      <c r="BC8" s="213">
        <v>1997</v>
      </c>
      <c r="BD8" s="214"/>
      <c r="BE8" s="213">
        <v>1998</v>
      </c>
      <c r="BF8" s="214"/>
      <c r="BG8" s="213">
        <v>1999</v>
      </c>
      <c r="BH8" s="214"/>
      <c r="BI8" s="213">
        <v>2000</v>
      </c>
      <c r="BJ8" s="214"/>
      <c r="BK8" s="213">
        <v>2001</v>
      </c>
      <c r="BL8" s="214"/>
      <c r="BM8" s="213">
        <v>2002</v>
      </c>
      <c r="BN8" s="214"/>
      <c r="BO8" s="213">
        <v>2003</v>
      </c>
      <c r="BP8" s="214"/>
      <c r="BQ8" s="213">
        <v>2004</v>
      </c>
      <c r="BR8" s="214"/>
      <c r="BS8" s="213">
        <v>2005</v>
      </c>
      <c r="BT8" s="214"/>
      <c r="BU8" s="213">
        <v>2006</v>
      </c>
      <c r="BV8" s="214"/>
      <c r="BW8" s="213">
        <v>2007</v>
      </c>
      <c r="BX8" s="172"/>
      <c r="BY8" s="213">
        <v>2008</v>
      </c>
      <c r="BZ8" s="276"/>
      <c r="CA8" s="213">
        <v>2009</v>
      </c>
      <c r="CB8" s="172"/>
      <c r="CC8" s="213">
        <v>2010</v>
      </c>
      <c r="CD8" s="172"/>
      <c r="CE8" s="213">
        <v>2011</v>
      </c>
      <c r="CF8" s="276"/>
      <c r="CG8" s="213">
        <v>2012</v>
      </c>
      <c r="CH8" s="172"/>
    </row>
    <row r="9" spans="2:86" ht="18.75" customHeight="1">
      <c r="B9" s="444">
        <v>1884</v>
      </c>
      <c r="C9" s="72">
        <v>1</v>
      </c>
      <c r="D9" s="73" t="s">
        <v>107</v>
      </c>
      <c r="E9" s="72" t="s">
        <v>171</v>
      </c>
      <c r="F9" s="666"/>
      <c r="G9" s="663"/>
      <c r="H9" s="666"/>
      <c r="I9" s="663"/>
      <c r="J9" s="666"/>
      <c r="K9" s="663"/>
      <c r="L9" s="666"/>
      <c r="M9" s="663"/>
      <c r="N9" s="666"/>
      <c r="O9" s="663"/>
      <c r="P9" s="666"/>
      <c r="Q9" s="663"/>
      <c r="R9" s="666"/>
      <c r="S9" s="663"/>
      <c r="T9" s="666"/>
      <c r="U9" s="663"/>
      <c r="V9" s="666"/>
      <c r="W9" s="663"/>
      <c r="X9" s="666"/>
      <c r="Y9" s="663"/>
      <c r="Z9" s="666"/>
      <c r="AA9" s="663"/>
      <c r="AB9" s="666"/>
      <c r="AC9" s="663"/>
      <c r="AD9" s="666"/>
      <c r="AE9" s="663"/>
      <c r="AF9" s="666"/>
      <c r="AG9" s="663"/>
      <c r="AH9" s="666"/>
      <c r="AI9" s="663"/>
      <c r="AJ9" s="666"/>
      <c r="AK9" s="663"/>
      <c r="AL9" s="666"/>
      <c r="AM9" s="663"/>
      <c r="AN9" s="666"/>
      <c r="AO9" s="663"/>
      <c r="AP9" s="666"/>
      <c r="AQ9" s="663"/>
      <c r="AR9" s="157"/>
      <c r="AS9" s="82"/>
      <c r="AT9" s="430">
        <v>1</v>
      </c>
      <c r="AU9" s="307" t="s">
        <v>173</v>
      </c>
      <c r="AV9" s="239" t="s">
        <v>171</v>
      </c>
      <c r="AW9" s="308" t="s">
        <v>130</v>
      </c>
      <c r="AX9" s="309"/>
      <c r="AY9" s="371" t="str">
        <f>IF(OR(ISBLANK(F9),ISBLANK(H9)),"N/A",IF(ABS(H9-F9)&gt;10,"&gt; 10%","ok"))</f>
        <v>N/A</v>
      </c>
      <c r="AZ9" s="309"/>
      <c r="BA9" s="371" t="str">
        <f>IF(OR(ISBLANK(H9),ISBLANK(J9)),"N/A",IF(ABS(J9-H9)&gt;10,"&gt; 10%","ok"))</f>
        <v>N/A</v>
      </c>
      <c r="BB9" s="371"/>
      <c r="BC9" s="371" t="str">
        <f aca="true" t="shared" si="0" ref="BC9:CA16">IF(OR(ISBLANK(J9),ISBLANK(L9)),"N/A",IF(ABS(L9-J9)&gt;10,"&gt; 10%","ok"))</f>
        <v>N/A</v>
      </c>
      <c r="BD9" s="371"/>
      <c r="BE9" s="371" t="str">
        <f t="shared" si="0"/>
        <v>N/A</v>
      </c>
      <c r="BF9" s="371"/>
      <c r="BG9" s="371" t="str">
        <f t="shared" si="0"/>
        <v>N/A</v>
      </c>
      <c r="BH9" s="371"/>
      <c r="BI9" s="371" t="str">
        <f t="shared" si="0"/>
        <v>N/A</v>
      </c>
      <c r="BJ9" s="371"/>
      <c r="BK9" s="371" t="str">
        <f t="shared" si="0"/>
        <v>N/A</v>
      </c>
      <c r="BL9" s="371"/>
      <c r="BM9" s="371" t="str">
        <f t="shared" si="0"/>
        <v>N/A</v>
      </c>
      <c r="BN9" s="371"/>
      <c r="BO9" s="371" t="str">
        <f t="shared" si="0"/>
        <v>N/A</v>
      </c>
      <c r="BP9" s="371"/>
      <c r="BQ9" s="371" t="str">
        <f t="shared" si="0"/>
        <v>N/A</v>
      </c>
      <c r="BR9" s="371"/>
      <c r="BS9" s="371" t="str">
        <f t="shared" si="0"/>
        <v>N/A</v>
      </c>
      <c r="BT9" s="371"/>
      <c r="BU9" s="371" t="str">
        <f t="shared" si="0"/>
        <v>N/A</v>
      </c>
      <c r="BV9" s="371"/>
      <c r="BW9" s="371" t="str">
        <f t="shared" si="0"/>
        <v>N/A</v>
      </c>
      <c r="BX9" s="371"/>
      <c r="BY9" s="371" t="str">
        <f t="shared" si="0"/>
        <v>N/A</v>
      </c>
      <c r="BZ9" s="371"/>
      <c r="CA9" s="371" t="str">
        <f t="shared" si="0"/>
        <v>N/A</v>
      </c>
      <c r="CB9" s="362"/>
      <c r="CC9" s="371" t="str">
        <f aca="true" t="shared" si="1" ref="CC9:CC16">IF(OR(ISBLANK(AJ9),ISBLANK(AL9)),"N/A",IF(ABS(AL9-AJ9)&gt;10,"&gt; 10%","ok"))</f>
        <v>N/A</v>
      </c>
      <c r="CD9" s="371"/>
      <c r="CE9" s="371" t="str">
        <f aca="true" t="shared" si="2" ref="CE9:CE16">IF(OR(ISBLANK(AL9),ISBLANK(AN9)),"N/A",IF(ABS(AN9-AL9)&gt;10,"&gt; 10%","ok"))</f>
        <v>N/A</v>
      </c>
      <c r="CF9" s="371"/>
      <c r="CG9" s="371" t="str">
        <f aca="true" t="shared" si="3" ref="CG9:CG16">IF(OR(ISBLANK(AN9),ISBLANK(AP9)),"N/A",IF(ABS(AP9-AN9)&gt;10,"&gt; 10%","ok"))</f>
        <v>N/A</v>
      </c>
      <c r="CH9" s="362"/>
    </row>
    <row r="10" spans="2:86" ht="18.75" customHeight="1">
      <c r="B10" s="444">
        <v>1885</v>
      </c>
      <c r="C10" s="76">
        <v>2</v>
      </c>
      <c r="D10" s="73" t="s">
        <v>174</v>
      </c>
      <c r="E10" s="76" t="s">
        <v>171</v>
      </c>
      <c r="F10" s="673"/>
      <c r="G10" s="664"/>
      <c r="H10" s="673"/>
      <c r="I10" s="664"/>
      <c r="J10" s="673"/>
      <c r="K10" s="664"/>
      <c r="L10" s="673"/>
      <c r="M10" s="664"/>
      <c r="N10" s="673"/>
      <c r="O10" s="664"/>
      <c r="P10" s="673"/>
      <c r="Q10" s="664"/>
      <c r="R10" s="673"/>
      <c r="S10" s="664"/>
      <c r="T10" s="673"/>
      <c r="U10" s="664"/>
      <c r="V10" s="673"/>
      <c r="W10" s="664"/>
      <c r="X10" s="673"/>
      <c r="Y10" s="664"/>
      <c r="Z10" s="673"/>
      <c r="AA10" s="664"/>
      <c r="AB10" s="673"/>
      <c r="AC10" s="664"/>
      <c r="AD10" s="673"/>
      <c r="AE10" s="664"/>
      <c r="AF10" s="673"/>
      <c r="AG10" s="664"/>
      <c r="AH10" s="673"/>
      <c r="AI10" s="664"/>
      <c r="AJ10" s="673"/>
      <c r="AK10" s="664"/>
      <c r="AL10" s="673"/>
      <c r="AM10" s="664"/>
      <c r="AN10" s="673"/>
      <c r="AO10" s="664"/>
      <c r="AP10" s="673"/>
      <c r="AQ10" s="664"/>
      <c r="AR10" s="157"/>
      <c r="AS10" s="82"/>
      <c r="AT10" s="431">
        <v>2</v>
      </c>
      <c r="AU10" s="307" t="s">
        <v>174</v>
      </c>
      <c r="AV10" s="239" t="s">
        <v>171</v>
      </c>
      <c r="AW10" s="308" t="s">
        <v>130</v>
      </c>
      <c r="AX10" s="309"/>
      <c r="AY10" s="371" t="str">
        <f aca="true" t="shared" si="4" ref="AY10:BA16">IF(OR(ISBLANK(F10),ISBLANK(H10)),"N/A",IF(ABS(H10-F10)&gt;10,"&gt; 10%","ok"))</f>
        <v>N/A</v>
      </c>
      <c r="AZ10" s="240"/>
      <c r="BA10" s="371" t="str">
        <f t="shared" si="4"/>
        <v>N/A</v>
      </c>
      <c r="BB10" s="371"/>
      <c r="BC10" s="371" t="str">
        <f t="shared" si="0"/>
        <v>N/A</v>
      </c>
      <c r="BD10" s="371"/>
      <c r="BE10" s="371" t="str">
        <f t="shared" si="0"/>
        <v>N/A</v>
      </c>
      <c r="BF10" s="371"/>
      <c r="BG10" s="371" t="str">
        <f t="shared" si="0"/>
        <v>N/A</v>
      </c>
      <c r="BH10" s="371"/>
      <c r="BI10" s="371" t="str">
        <f t="shared" si="0"/>
        <v>N/A</v>
      </c>
      <c r="BJ10" s="371"/>
      <c r="BK10" s="371" t="str">
        <f t="shared" si="0"/>
        <v>N/A</v>
      </c>
      <c r="BL10" s="371"/>
      <c r="BM10" s="371" t="str">
        <f t="shared" si="0"/>
        <v>N/A</v>
      </c>
      <c r="BN10" s="371"/>
      <c r="BO10" s="371" t="str">
        <f t="shared" si="0"/>
        <v>N/A</v>
      </c>
      <c r="BP10" s="371"/>
      <c r="BQ10" s="371" t="str">
        <f t="shared" si="0"/>
        <v>N/A</v>
      </c>
      <c r="BR10" s="371"/>
      <c r="BS10" s="371" t="str">
        <f t="shared" si="0"/>
        <v>N/A</v>
      </c>
      <c r="BT10" s="371"/>
      <c r="BU10" s="371" t="str">
        <f t="shared" si="0"/>
        <v>N/A</v>
      </c>
      <c r="BV10" s="371"/>
      <c r="BW10" s="371" t="str">
        <f t="shared" si="0"/>
        <v>N/A</v>
      </c>
      <c r="BX10" s="371"/>
      <c r="BY10" s="371" t="str">
        <f t="shared" si="0"/>
        <v>N/A</v>
      </c>
      <c r="BZ10" s="371"/>
      <c r="CA10" s="371" t="str">
        <f t="shared" si="0"/>
        <v>N/A</v>
      </c>
      <c r="CB10" s="240"/>
      <c r="CC10" s="371" t="str">
        <f t="shared" si="1"/>
        <v>N/A</v>
      </c>
      <c r="CD10" s="371"/>
      <c r="CE10" s="371" t="str">
        <f t="shared" si="2"/>
        <v>N/A</v>
      </c>
      <c r="CF10" s="371"/>
      <c r="CG10" s="371" t="str">
        <f t="shared" si="3"/>
        <v>N/A</v>
      </c>
      <c r="CH10" s="240"/>
    </row>
    <row r="11" spans="2:86" ht="18.75" customHeight="1">
      <c r="B11" s="444">
        <v>1886</v>
      </c>
      <c r="C11" s="72">
        <v>3</v>
      </c>
      <c r="D11" s="75" t="s">
        <v>108</v>
      </c>
      <c r="E11" s="76" t="s">
        <v>171</v>
      </c>
      <c r="F11" s="673"/>
      <c r="G11" s="664"/>
      <c r="H11" s="673"/>
      <c r="I11" s="664"/>
      <c r="J11" s="673"/>
      <c r="K11" s="664"/>
      <c r="L11" s="673"/>
      <c r="M11" s="664"/>
      <c r="N11" s="673"/>
      <c r="O11" s="664"/>
      <c r="P11" s="673"/>
      <c r="Q11" s="664"/>
      <c r="R11" s="673"/>
      <c r="S11" s="664"/>
      <c r="T11" s="673"/>
      <c r="U11" s="664"/>
      <c r="V11" s="673"/>
      <c r="W11" s="664"/>
      <c r="X11" s="673"/>
      <c r="Y11" s="664"/>
      <c r="Z11" s="673"/>
      <c r="AA11" s="664"/>
      <c r="AB11" s="673"/>
      <c r="AC11" s="664"/>
      <c r="AD11" s="673"/>
      <c r="AE11" s="664"/>
      <c r="AF11" s="673"/>
      <c r="AG11" s="664"/>
      <c r="AH11" s="673"/>
      <c r="AI11" s="664"/>
      <c r="AJ11" s="673"/>
      <c r="AK11" s="664"/>
      <c r="AL11" s="673"/>
      <c r="AM11" s="664"/>
      <c r="AN11" s="673"/>
      <c r="AO11" s="664"/>
      <c r="AP11" s="673"/>
      <c r="AQ11" s="664"/>
      <c r="AR11" s="157"/>
      <c r="AS11" s="82"/>
      <c r="AT11" s="432">
        <v>3</v>
      </c>
      <c r="AU11" s="307" t="s">
        <v>175</v>
      </c>
      <c r="AV11" s="239" t="s">
        <v>171</v>
      </c>
      <c r="AW11" s="308" t="s">
        <v>130</v>
      </c>
      <c r="AX11" s="309"/>
      <c r="AY11" s="371" t="str">
        <f t="shared" si="4"/>
        <v>N/A</v>
      </c>
      <c r="AZ11" s="240"/>
      <c r="BA11" s="371" t="str">
        <f t="shared" si="4"/>
        <v>N/A</v>
      </c>
      <c r="BB11" s="371"/>
      <c r="BC11" s="371" t="str">
        <f t="shared" si="0"/>
        <v>N/A</v>
      </c>
      <c r="BD11" s="371"/>
      <c r="BE11" s="371" t="str">
        <f t="shared" si="0"/>
        <v>N/A</v>
      </c>
      <c r="BF11" s="371"/>
      <c r="BG11" s="371" t="str">
        <f t="shared" si="0"/>
        <v>N/A</v>
      </c>
      <c r="BH11" s="371"/>
      <c r="BI11" s="371" t="str">
        <f t="shared" si="0"/>
        <v>N/A</v>
      </c>
      <c r="BJ11" s="371"/>
      <c r="BK11" s="371" t="str">
        <f t="shared" si="0"/>
        <v>N/A</v>
      </c>
      <c r="BL11" s="371"/>
      <c r="BM11" s="371" t="str">
        <f t="shared" si="0"/>
        <v>N/A</v>
      </c>
      <c r="BN11" s="371"/>
      <c r="BO11" s="371" t="str">
        <f t="shared" si="0"/>
        <v>N/A</v>
      </c>
      <c r="BP11" s="371"/>
      <c r="BQ11" s="371" t="str">
        <f t="shared" si="0"/>
        <v>N/A</v>
      </c>
      <c r="BR11" s="371"/>
      <c r="BS11" s="371" t="str">
        <f t="shared" si="0"/>
        <v>N/A</v>
      </c>
      <c r="BT11" s="371"/>
      <c r="BU11" s="371" t="str">
        <f t="shared" si="0"/>
        <v>N/A</v>
      </c>
      <c r="BV11" s="371"/>
      <c r="BW11" s="371" t="str">
        <f t="shared" si="0"/>
        <v>N/A</v>
      </c>
      <c r="BX11" s="371"/>
      <c r="BY11" s="371" t="str">
        <f t="shared" si="0"/>
        <v>N/A</v>
      </c>
      <c r="BZ11" s="371"/>
      <c r="CA11" s="371" t="str">
        <f t="shared" si="0"/>
        <v>N/A</v>
      </c>
      <c r="CB11" s="240"/>
      <c r="CC11" s="371" t="str">
        <f t="shared" si="1"/>
        <v>N/A</v>
      </c>
      <c r="CD11" s="371"/>
      <c r="CE11" s="371" t="str">
        <f t="shared" si="2"/>
        <v>N/A</v>
      </c>
      <c r="CF11" s="371"/>
      <c r="CG11" s="371" t="str">
        <f t="shared" si="3"/>
        <v>N/A</v>
      </c>
      <c r="CH11" s="240"/>
    </row>
    <row r="12" spans="2:86" ht="18.75" customHeight="1">
      <c r="B12" s="444">
        <v>1887</v>
      </c>
      <c r="C12" s="76">
        <v>4</v>
      </c>
      <c r="D12" s="75" t="s">
        <v>109</v>
      </c>
      <c r="E12" s="76" t="s">
        <v>171</v>
      </c>
      <c r="F12" s="673"/>
      <c r="G12" s="664"/>
      <c r="H12" s="673"/>
      <c r="I12" s="664"/>
      <c r="J12" s="673"/>
      <c r="K12" s="664"/>
      <c r="L12" s="673"/>
      <c r="M12" s="664"/>
      <c r="N12" s="673"/>
      <c r="O12" s="664"/>
      <c r="P12" s="673"/>
      <c r="Q12" s="664"/>
      <c r="R12" s="673"/>
      <c r="S12" s="664"/>
      <c r="T12" s="673"/>
      <c r="U12" s="664"/>
      <c r="V12" s="673"/>
      <c r="W12" s="664"/>
      <c r="X12" s="673"/>
      <c r="Y12" s="664"/>
      <c r="Z12" s="673"/>
      <c r="AA12" s="664"/>
      <c r="AB12" s="673"/>
      <c r="AC12" s="664"/>
      <c r="AD12" s="673"/>
      <c r="AE12" s="664"/>
      <c r="AF12" s="673"/>
      <c r="AG12" s="664"/>
      <c r="AH12" s="673"/>
      <c r="AI12" s="664"/>
      <c r="AJ12" s="673"/>
      <c r="AK12" s="664"/>
      <c r="AL12" s="673"/>
      <c r="AM12" s="664"/>
      <c r="AN12" s="673"/>
      <c r="AO12" s="664"/>
      <c r="AP12" s="673"/>
      <c r="AQ12" s="664"/>
      <c r="AR12" s="157"/>
      <c r="AS12" s="82"/>
      <c r="AT12" s="431">
        <v>4</v>
      </c>
      <c r="AU12" s="307" t="s">
        <v>176</v>
      </c>
      <c r="AV12" s="239" t="s">
        <v>171</v>
      </c>
      <c r="AW12" s="308" t="s">
        <v>130</v>
      </c>
      <c r="AX12" s="309"/>
      <c r="AY12" s="371" t="str">
        <f t="shared" si="4"/>
        <v>N/A</v>
      </c>
      <c r="AZ12" s="240"/>
      <c r="BA12" s="371" t="str">
        <f t="shared" si="4"/>
        <v>N/A</v>
      </c>
      <c r="BB12" s="371"/>
      <c r="BC12" s="371" t="str">
        <f t="shared" si="0"/>
        <v>N/A</v>
      </c>
      <c r="BD12" s="371"/>
      <c r="BE12" s="371" t="str">
        <f t="shared" si="0"/>
        <v>N/A</v>
      </c>
      <c r="BF12" s="371"/>
      <c r="BG12" s="371" t="str">
        <f t="shared" si="0"/>
        <v>N/A</v>
      </c>
      <c r="BH12" s="371"/>
      <c r="BI12" s="371" t="str">
        <f t="shared" si="0"/>
        <v>N/A</v>
      </c>
      <c r="BJ12" s="371"/>
      <c r="BK12" s="371" t="str">
        <f t="shared" si="0"/>
        <v>N/A</v>
      </c>
      <c r="BL12" s="371"/>
      <c r="BM12" s="371" t="str">
        <f t="shared" si="0"/>
        <v>N/A</v>
      </c>
      <c r="BN12" s="371"/>
      <c r="BO12" s="371" t="str">
        <f t="shared" si="0"/>
        <v>N/A</v>
      </c>
      <c r="BP12" s="371"/>
      <c r="BQ12" s="371" t="str">
        <f t="shared" si="0"/>
        <v>N/A</v>
      </c>
      <c r="BR12" s="371"/>
      <c r="BS12" s="371" t="str">
        <f t="shared" si="0"/>
        <v>N/A</v>
      </c>
      <c r="BT12" s="371"/>
      <c r="BU12" s="371" t="str">
        <f t="shared" si="0"/>
        <v>N/A</v>
      </c>
      <c r="BV12" s="371"/>
      <c r="BW12" s="371" t="str">
        <f t="shared" si="0"/>
        <v>N/A</v>
      </c>
      <c r="BX12" s="371"/>
      <c r="BY12" s="371" t="str">
        <f t="shared" si="0"/>
        <v>N/A</v>
      </c>
      <c r="BZ12" s="371"/>
      <c r="CA12" s="371" t="str">
        <f t="shared" si="0"/>
        <v>N/A</v>
      </c>
      <c r="CB12" s="240"/>
      <c r="CC12" s="371" t="str">
        <f t="shared" si="1"/>
        <v>N/A</v>
      </c>
      <c r="CD12" s="371"/>
      <c r="CE12" s="371" t="str">
        <f t="shared" si="2"/>
        <v>N/A</v>
      </c>
      <c r="CF12" s="371"/>
      <c r="CG12" s="371" t="str">
        <f t="shared" si="3"/>
        <v>N/A</v>
      </c>
      <c r="CH12" s="240"/>
    </row>
    <row r="13" spans="1:86" s="1" customFormat="1" ht="18.75" customHeight="1">
      <c r="A13" s="442"/>
      <c r="B13" s="444">
        <v>1888</v>
      </c>
      <c r="C13" s="72">
        <v>5</v>
      </c>
      <c r="D13" s="107" t="s">
        <v>110</v>
      </c>
      <c r="E13" s="76" t="s">
        <v>171</v>
      </c>
      <c r="F13" s="673"/>
      <c r="G13" s="664"/>
      <c r="H13" s="673"/>
      <c r="I13" s="664"/>
      <c r="J13" s="673"/>
      <c r="K13" s="664"/>
      <c r="L13" s="673"/>
      <c r="M13" s="664"/>
      <c r="N13" s="673"/>
      <c r="O13" s="664"/>
      <c r="P13" s="673"/>
      <c r="Q13" s="664"/>
      <c r="R13" s="673"/>
      <c r="S13" s="664"/>
      <c r="T13" s="673"/>
      <c r="U13" s="664"/>
      <c r="V13" s="673"/>
      <c r="W13" s="664"/>
      <c r="X13" s="673"/>
      <c r="Y13" s="664"/>
      <c r="Z13" s="673"/>
      <c r="AA13" s="664"/>
      <c r="AB13" s="673"/>
      <c r="AC13" s="664"/>
      <c r="AD13" s="673"/>
      <c r="AE13" s="664"/>
      <c r="AF13" s="673"/>
      <c r="AG13" s="664"/>
      <c r="AH13" s="673"/>
      <c r="AI13" s="664"/>
      <c r="AJ13" s="673"/>
      <c r="AK13" s="664"/>
      <c r="AL13" s="673"/>
      <c r="AM13" s="664"/>
      <c r="AN13" s="673"/>
      <c r="AO13" s="664"/>
      <c r="AP13" s="673"/>
      <c r="AQ13" s="664"/>
      <c r="AR13" s="157"/>
      <c r="AS13" s="82"/>
      <c r="AT13" s="432">
        <v>5</v>
      </c>
      <c r="AU13" s="307" t="s">
        <v>177</v>
      </c>
      <c r="AV13" s="239" t="s">
        <v>171</v>
      </c>
      <c r="AW13" s="308" t="s">
        <v>130</v>
      </c>
      <c r="AX13" s="309"/>
      <c r="AY13" s="371" t="str">
        <f t="shared" si="4"/>
        <v>N/A</v>
      </c>
      <c r="AZ13" s="240"/>
      <c r="BA13" s="371" t="str">
        <f t="shared" si="4"/>
        <v>N/A</v>
      </c>
      <c r="BB13" s="371"/>
      <c r="BC13" s="371" t="str">
        <f t="shared" si="0"/>
        <v>N/A</v>
      </c>
      <c r="BD13" s="371"/>
      <c r="BE13" s="371" t="str">
        <f t="shared" si="0"/>
        <v>N/A</v>
      </c>
      <c r="BF13" s="371"/>
      <c r="BG13" s="371" t="str">
        <f t="shared" si="0"/>
        <v>N/A</v>
      </c>
      <c r="BH13" s="371"/>
      <c r="BI13" s="371" t="str">
        <f t="shared" si="0"/>
        <v>N/A</v>
      </c>
      <c r="BJ13" s="371"/>
      <c r="BK13" s="371" t="str">
        <f t="shared" si="0"/>
        <v>N/A</v>
      </c>
      <c r="BL13" s="371"/>
      <c r="BM13" s="371" t="str">
        <f t="shared" si="0"/>
        <v>N/A</v>
      </c>
      <c r="BN13" s="371"/>
      <c r="BO13" s="371" t="str">
        <f t="shared" si="0"/>
        <v>N/A</v>
      </c>
      <c r="BP13" s="371"/>
      <c r="BQ13" s="371" t="str">
        <f t="shared" si="0"/>
        <v>N/A</v>
      </c>
      <c r="BR13" s="371"/>
      <c r="BS13" s="371" t="str">
        <f t="shared" si="0"/>
        <v>N/A</v>
      </c>
      <c r="BT13" s="371"/>
      <c r="BU13" s="371" t="str">
        <f t="shared" si="0"/>
        <v>N/A</v>
      </c>
      <c r="BV13" s="371"/>
      <c r="BW13" s="371" t="str">
        <f t="shared" si="0"/>
        <v>N/A</v>
      </c>
      <c r="BX13" s="371"/>
      <c r="BY13" s="371" t="str">
        <f t="shared" si="0"/>
        <v>N/A</v>
      </c>
      <c r="BZ13" s="371"/>
      <c r="CA13" s="371" t="str">
        <f t="shared" si="0"/>
        <v>N/A</v>
      </c>
      <c r="CB13" s="240"/>
      <c r="CC13" s="371" t="str">
        <f t="shared" si="1"/>
        <v>N/A</v>
      </c>
      <c r="CD13" s="371"/>
      <c r="CE13" s="371" t="str">
        <f t="shared" si="2"/>
        <v>N/A</v>
      </c>
      <c r="CF13" s="371"/>
      <c r="CG13" s="371" t="str">
        <f t="shared" si="3"/>
        <v>N/A</v>
      </c>
      <c r="CH13" s="240"/>
    </row>
    <row r="14" spans="1:86" s="1" customFormat="1" ht="18.75" customHeight="1">
      <c r="A14" s="442"/>
      <c r="B14" s="444">
        <v>2811</v>
      </c>
      <c r="C14" s="76">
        <v>6</v>
      </c>
      <c r="D14" s="107" t="s">
        <v>111</v>
      </c>
      <c r="E14" s="76" t="s">
        <v>171</v>
      </c>
      <c r="F14" s="673"/>
      <c r="G14" s="664"/>
      <c r="H14" s="673"/>
      <c r="I14" s="664"/>
      <c r="J14" s="673"/>
      <c r="K14" s="664"/>
      <c r="L14" s="673"/>
      <c r="M14" s="664"/>
      <c r="N14" s="673"/>
      <c r="O14" s="664"/>
      <c r="P14" s="673"/>
      <c r="Q14" s="664"/>
      <c r="R14" s="673"/>
      <c r="S14" s="664"/>
      <c r="T14" s="673"/>
      <c r="U14" s="664"/>
      <c r="V14" s="673"/>
      <c r="W14" s="664"/>
      <c r="X14" s="673"/>
      <c r="Y14" s="664"/>
      <c r="Z14" s="673"/>
      <c r="AA14" s="664"/>
      <c r="AB14" s="673"/>
      <c r="AC14" s="664"/>
      <c r="AD14" s="673"/>
      <c r="AE14" s="664"/>
      <c r="AF14" s="673"/>
      <c r="AG14" s="664"/>
      <c r="AH14" s="673"/>
      <c r="AI14" s="664"/>
      <c r="AJ14" s="673"/>
      <c r="AK14" s="664"/>
      <c r="AL14" s="673"/>
      <c r="AM14" s="664"/>
      <c r="AN14" s="673"/>
      <c r="AO14" s="664"/>
      <c r="AP14" s="673"/>
      <c r="AQ14" s="664"/>
      <c r="AR14" s="157"/>
      <c r="AS14" s="82"/>
      <c r="AT14" s="431">
        <v>6</v>
      </c>
      <c r="AU14" s="307" t="s">
        <v>179</v>
      </c>
      <c r="AV14" s="239" t="s">
        <v>171</v>
      </c>
      <c r="AW14" s="308" t="s">
        <v>130</v>
      </c>
      <c r="AX14" s="309"/>
      <c r="AY14" s="371" t="str">
        <f t="shared" si="4"/>
        <v>N/A</v>
      </c>
      <c r="AZ14" s="240"/>
      <c r="BA14" s="371" t="str">
        <f t="shared" si="4"/>
        <v>N/A</v>
      </c>
      <c r="BB14" s="371"/>
      <c r="BC14" s="371" t="str">
        <f t="shared" si="0"/>
        <v>N/A</v>
      </c>
      <c r="BD14" s="371"/>
      <c r="BE14" s="371" t="str">
        <f t="shared" si="0"/>
        <v>N/A</v>
      </c>
      <c r="BF14" s="371"/>
      <c r="BG14" s="371" t="str">
        <f t="shared" si="0"/>
        <v>N/A</v>
      </c>
      <c r="BH14" s="371"/>
      <c r="BI14" s="371" t="str">
        <f t="shared" si="0"/>
        <v>N/A</v>
      </c>
      <c r="BJ14" s="371"/>
      <c r="BK14" s="371" t="str">
        <f t="shared" si="0"/>
        <v>N/A</v>
      </c>
      <c r="BL14" s="371"/>
      <c r="BM14" s="371" t="str">
        <f t="shared" si="0"/>
        <v>N/A</v>
      </c>
      <c r="BN14" s="371"/>
      <c r="BO14" s="371" t="str">
        <f t="shared" si="0"/>
        <v>N/A</v>
      </c>
      <c r="BP14" s="371"/>
      <c r="BQ14" s="371" t="str">
        <f t="shared" si="0"/>
        <v>N/A</v>
      </c>
      <c r="BR14" s="371"/>
      <c r="BS14" s="371" t="str">
        <f t="shared" si="0"/>
        <v>N/A</v>
      </c>
      <c r="BT14" s="371"/>
      <c r="BU14" s="371" t="str">
        <f t="shared" si="0"/>
        <v>N/A</v>
      </c>
      <c r="BV14" s="371"/>
      <c r="BW14" s="371" t="str">
        <f t="shared" si="0"/>
        <v>N/A</v>
      </c>
      <c r="BX14" s="371"/>
      <c r="BY14" s="371" t="str">
        <f t="shared" si="0"/>
        <v>N/A</v>
      </c>
      <c r="BZ14" s="371"/>
      <c r="CA14" s="371" t="str">
        <f t="shared" si="0"/>
        <v>N/A</v>
      </c>
      <c r="CB14" s="240"/>
      <c r="CC14" s="371" t="str">
        <f t="shared" si="1"/>
        <v>N/A</v>
      </c>
      <c r="CD14" s="371"/>
      <c r="CE14" s="371" t="str">
        <f t="shared" si="2"/>
        <v>N/A</v>
      </c>
      <c r="CF14" s="371"/>
      <c r="CG14" s="371" t="str">
        <f t="shared" si="3"/>
        <v>N/A</v>
      </c>
      <c r="CH14" s="240"/>
    </row>
    <row r="15" spans="1:86" ht="18.75" customHeight="1">
      <c r="A15" s="442" t="s">
        <v>172</v>
      </c>
      <c r="B15" s="444">
        <v>1889</v>
      </c>
      <c r="C15" s="76">
        <v>7</v>
      </c>
      <c r="D15" s="107" t="s">
        <v>112</v>
      </c>
      <c r="E15" s="76" t="s">
        <v>171</v>
      </c>
      <c r="F15" s="673"/>
      <c r="G15" s="664"/>
      <c r="H15" s="673"/>
      <c r="I15" s="664"/>
      <c r="J15" s="673"/>
      <c r="K15" s="664"/>
      <c r="L15" s="673"/>
      <c r="M15" s="664"/>
      <c r="N15" s="673"/>
      <c r="O15" s="664"/>
      <c r="P15" s="673"/>
      <c r="Q15" s="664"/>
      <c r="R15" s="673"/>
      <c r="S15" s="664"/>
      <c r="T15" s="673"/>
      <c r="U15" s="664"/>
      <c r="V15" s="673"/>
      <c r="W15" s="664"/>
      <c r="X15" s="673"/>
      <c r="Y15" s="664"/>
      <c r="Z15" s="673"/>
      <c r="AA15" s="664"/>
      <c r="AB15" s="673"/>
      <c r="AC15" s="664"/>
      <c r="AD15" s="673"/>
      <c r="AE15" s="664"/>
      <c r="AF15" s="673"/>
      <c r="AG15" s="664"/>
      <c r="AH15" s="673"/>
      <c r="AI15" s="664"/>
      <c r="AJ15" s="673"/>
      <c r="AK15" s="664"/>
      <c r="AL15" s="673"/>
      <c r="AM15" s="664"/>
      <c r="AN15" s="673"/>
      <c r="AO15" s="664"/>
      <c r="AP15" s="673"/>
      <c r="AQ15" s="664"/>
      <c r="AR15" s="157"/>
      <c r="AS15" s="82"/>
      <c r="AT15" s="431">
        <v>7</v>
      </c>
      <c r="AU15" s="307" t="s">
        <v>178</v>
      </c>
      <c r="AV15" s="239" t="s">
        <v>171</v>
      </c>
      <c r="AW15" s="308" t="s">
        <v>130</v>
      </c>
      <c r="AX15" s="309"/>
      <c r="AY15" s="371" t="str">
        <f t="shared" si="4"/>
        <v>N/A</v>
      </c>
      <c r="AZ15" s="240"/>
      <c r="BA15" s="371" t="str">
        <f t="shared" si="4"/>
        <v>N/A</v>
      </c>
      <c r="BB15" s="371"/>
      <c r="BC15" s="371" t="str">
        <f t="shared" si="0"/>
        <v>N/A</v>
      </c>
      <c r="BD15" s="371"/>
      <c r="BE15" s="371" t="str">
        <f t="shared" si="0"/>
        <v>N/A</v>
      </c>
      <c r="BF15" s="371"/>
      <c r="BG15" s="371" t="str">
        <f t="shared" si="0"/>
        <v>N/A</v>
      </c>
      <c r="BH15" s="371"/>
      <c r="BI15" s="371" t="str">
        <f t="shared" si="0"/>
        <v>N/A</v>
      </c>
      <c r="BJ15" s="371"/>
      <c r="BK15" s="371" t="str">
        <f t="shared" si="0"/>
        <v>N/A</v>
      </c>
      <c r="BL15" s="371"/>
      <c r="BM15" s="371" t="str">
        <f t="shared" si="0"/>
        <v>N/A</v>
      </c>
      <c r="BN15" s="371"/>
      <c r="BO15" s="371" t="str">
        <f t="shared" si="0"/>
        <v>N/A</v>
      </c>
      <c r="BP15" s="371"/>
      <c r="BQ15" s="371" t="str">
        <f t="shared" si="0"/>
        <v>N/A</v>
      </c>
      <c r="BR15" s="371"/>
      <c r="BS15" s="371" t="str">
        <f t="shared" si="0"/>
        <v>N/A</v>
      </c>
      <c r="BT15" s="371"/>
      <c r="BU15" s="371" t="str">
        <f t="shared" si="0"/>
        <v>N/A</v>
      </c>
      <c r="BV15" s="371"/>
      <c r="BW15" s="371" t="str">
        <f t="shared" si="0"/>
        <v>N/A</v>
      </c>
      <c r="BX15" s="371"/>
      <c r="BY15" s="371" t="str">
        <f t="shared" si="0"/>
        <v>N/A</v>
      </c>
      <c r="BZ15" s="371"/>
      <c r="CA15" s="371" t="str">
        <f t="shared" si="0"/>
        <v>N/A</v>
      </c>
      <c r="CB15" s="240"/>
      <c r="CC15" s="371" t="str">
        <f t="shared" si="1"/>
        <v>N/A</v>
      </c>
      <c r="CD15" s="371"/>
      <c r="CE15" s="371" t="str">
        <f t="shared" si="2"/>
        <v>N/A</v>
      </c>
      <c r="CF15" s="371"/>
      <c r="CG15" s="371" t="str">
        <f t="shared" si="3"/>
        <v>N/A</v>
      </c>
      <c r="CH15" s="240"/>
    </row>
    <row r="16" spans="2:86" ht="18.75" customHeight="1">
      <c r="B16" s="444">
        <v>1890</v>
      </c>
      <c r="C16" s="109">
        <v>8</v>
      </c>
      <c r="D16" s="108" t="s">
        <v>311</v>
      </c>
      <c r="E16" s="76" t="s">
        <v>171</v>
      </c>
      <c r="F16" s="673"/>
      <c r="G16" s="664"/>
      <c r="H16" s="673"/>
      <c r="I16" s="664"/>
      <c r="J16" s="673"/>
      <c r="K16" s="664"/>
      <c r="L16" s="673"/>
      <c r="M16" s="664"/>
      <c r="N16" s="673"/>
      <c r="O16" s="664"/>
      <c r="P16" s="673"/>
      <c r="Q16" s="664"/>
      <c r="R16" s="673"/>
      <c r="S16" s="664"/>
      <c r="T16" s="673"/>
      <c r="U16" s="664"/>
      <c r="V16" s="673"/>
      <c r="W16" s="664"/>
      <c r="X16" s="673"/>
      <c r="Y16" s="664"/>
      <c r="Z16" s="673"/>
      <c r="AA16" s="664"/>
      <c r="AB16" s="673"/>
      <c r="AC16" s="664"/>
      <c r="AD16" s="680"/>
      <c r="AE16" s="664"/>
      <c r="AF16" s="680"/>
      <c r="AG16" s="664"/>
      <c r="AH16" s="673"/>
      <c r="AI16" s="664"/>
      <c r="AJ16" s="673"/>
      <c r="AK16" s="664"/>
      <c r="AL16" s="680"/>
      <c r="AM16" s="664"/>
      <c r="AN16" s="680"/>
      <c r="AO16" s="664"/>
      <c r="AP16" s="673"/>
      <c r="AQ16" s="664"/>
      <c r="AR16" s="157"/>
      <c r="AS16" s="82"/>
      <c r="AT16" s="433">
        <v>8</v>
      </c>
      <c r="AU16" s="307" t="s">
        <v>247</v>
      </c>
      <c r="AV16" s="239" t="s">
        <v>171</v>
      </c>
      <c r="AW16" s="308" t="s">
        <v>130</v>
      </c>
      <c r="AX16" s="309"/>
      <c r="AY16" s="371" t="str">
        <f t="shared" si="4"/>
        <v>N/A</v>
      </c>
      <c r="AZ16" s="240"/>
      <c r="BA16" s="371" t="str">
        <f t="shared" si="4"/>
        <v>N/A</v>
      </c>
      <c r="BB16" s="371"/>
      <c r="BC16" s="371" t="str">
        <f t="shared" si="0"/>
        <v>N/A</v>
      </c>
      <c r="BD16" s="371"/>
      <c r="BE16" s="371" t="str">
        <f t="shared" si="0"/>
        <v>N/A</v>
      </c>
      <c r="BF16" s="371"/>
      <c r="BG16" s="371" t="str">
        <f t="shared" si="0"/>
        <v>N/A</v>
      </c>
      <c r="BH16" s="371"/>
      <c r="BI16" s="371" t="str">
        <f t="shared" si="0"/>
        <v>N/A</v>
      </c>
      <c r="BJ16" s="371"/>
      <c r="BK16" s="371" t="str">
        <f t="shared" si="0"/>
        <v>N/A</v>
      </c>
      <c r="BL16" s="371"/>
      <c r="BM16" s="371" t="str">
        <f t="shared" si="0"/>
        <v>N/A</v>
      </c>
      <c r="BN16" s="371"/>
      <c r="BO16" s="371" t="str">
        <f t="shared" si="0"/>
        <v>N/A</v>
      </c>
      <c r="BP16" s="371"/>
      <c r="BQ16" s="371" t="str">
        <f t="shared" si="0"/>
        <v>N/A</v>
      </c>
      <c r="BR16" s="371"/>
      <c r="BS16" s="371" t="str">
        <f t="shared" si="0"/>
        <v>N/A</v>
      </c>
      <c r="BT16" s="371"/>
      <c r="BU16" s="371" t="str">
        <f t="shared" si="0"/>
        <v>N/A</v>
      </c>
      <c r="BV16" s="371"/>
      <c r="BW16" s="371" t="str">
        <f t="shared" si="0"/>
        <v>N/A</v>
      </c>
      <c r="BX16" s="371"/>
      <c r="BY16" s="371" t="str">
        <f t="shared" si="0"/>
        <v>N/A</v>
      </c>
      <c r="BZ16" s="371"/>
      <c r="CA16" s="371" t="str">
        <f t="shared" si="0"/>
        <v>N/A</v>
      </c>
      <c r="CB16" s="240"/>
      <c r="CC16" s="371" t="str">
        <f t="shared" si="1"/>
        <v>N/A</v>
      </c>
      <c r="CD16" s="371"/>
      <c r="CE16" s="371" t="str">
        <f t="shared" si="2"/>
        <v>N/A</v>
      </c>
      <c r="CF16" s="371"/>
      <c r="CG16" s="371" t="str">
        <f t="shared" si="3"/>
        <v>N/A</v>
      </c>
      <c r="CH16" s="240"/>
    </row>
    <row r="17" spans="1:86" ht="18.75" customHeight="1">
      <c r="A17" s="442" t="s">
        <v>172</v>
      </c>
      <c r="B17" s="444"/>
      <c r="C17" s="78">
        <v>9</v>
      </c>
      <c r="D17" s="110" t="s">
        <v>180</v>
      </c>
      <c r="E17" s="78" t="s">
        <v>171</v>
      </c>
      <c r="F17" s="610">
        <v>100</v>
      </c>
      <c r="G17" s="671"/>
      <c r="H17" s="610">
        <v>100</v>
      </c>
      <c r="I17" s="665"/>
      <c r="J17" s="610">
        <v>100</v>
      </c>
      <c r="K17" s="665"/>
      <c r="L17" s="610">
        <v>100</v>
      </c>
      <c r="M17" s="665"/>
      <c r="N17" s="610">
        <v>100</v>
      </c>
      <c r="O17" s="665"/>
      <c r="P17" s="610">
        <v>100</v>
      </c>
      <c r="Q17" s="665"/>
      <c r="R17" s="610">
        <v>100</v>
      </c>
      <c r="S17" s="665"/>
      <c r="T17" s="610">
        <v>100</v>
      </c>
      <c r="U17" s="665"/>
      <c r="V17" s="610">
        <v>100</v>
      </c>
      <c r="W17" s="665"/>
      <c r="X17" s="610">
        <v>100</v>
      </c>
      <c r="Y17" s="665"/>
      <c r="Z17" s="610">
        <v>100</v>
      </c>
      <c r="AA17" s="665"/>
      <c r="AB17" s="610">
        <v>100</v>
      </c>
      <c r="AC17" s="665"/>
      <c r="AD17" s="610">
        <v>100</v>
      </c>
      <c r="AE17" s="665"/>
      <c r="AF17" s="610">
        <v>100</v>
      </c>
      <c r="AG17" s="665"/>
      <c r="AH17" s="610">
        <v>100</v>
      </c>
      <c r="AI17" s="665"/>
      <c r="AJ17" s="610">
        <v>100</v>
      </c>
      <c r="AK17" s="665"/>
      <c r="AL17" s="610">
        <v>100</v>
      </c>
      <c r="AM17" s="665"/>
      <c r="AN17" s="610">
        <v>100</v>
      </c>
      <c r="AO17" s="665"/>
      <c r="AP17" s="610">
        <v>100</v>
      </c>
      <c r="AQ17" s="665"/>
      <c r="AR17" s="157"/>
      <c r="AS17" s="82"/>
      <c r="AT17" s="434">
        <v>9</v>
      </c>
      <c r="AU17" s="506" t="s">
        <v>180</v>
      </c>
      <c r="AV17" s="349" t="s">
        <v>171</v>
      </c>
      <c r="AW17" s="312">
        <v>100</v>
      </c>
      <c r="AX17" s="363"/>
      <c r="AY17" s="312">
        <v>100</v>
      </c>
      <c r="AZ17" s="363"/>
      <c r="BA17" s="312">
        <v>100</v>
      </c>
      <c r="BB17" s="363"/>
      <c r="BC17" s="312">
        <v>100</v>
      </c>
      <c r="BD17" s="363"/>
      <c r="BE17" s="312">
        <v>100</v>
      </c>
      <c r="BF17" s="363"/>
      <c r="BG17" s="312">
        <v>100</v>
      </c>
      <c r="BH17" s="363"/>
      <c r="BI17" s="312">
        <v>100</v>
      </c>
      <c r="BJ17" s="363"/>
      <c r="BK17" s="312">
        <v>100</v>
      </c>
      <c r="BL17" s="363"/>
      <c r="BM17" s="312">
        <v>100</v>
      </c>
      <c r="BN17" s="363"/>
      <c r="BO17" s="312">
        <v>100</v>
      </c>
      <c r="BP17" s="363"/>
      <c r="BQ17" s="312">
        <v>100</v>
      </c>
      <c r="BR17" s="363"/>
      <c r="BS17" s="312">
        <v>100</v>
      </c>
      <c r="BT17" s="363"/>
      <c r="BU17" s="312">
        <v>100</v>
      </c>
      <c r="BV17" s="363"/>
      <c r="BW17" s="312">
        <v>100</v>
      </c>
      <c r="BX17" s="363"/>
      <c r="BY17" s="312">
        <v>100</v>
      </c>
      <c r="BZ17" s="363"/>
      <c r="CA17" s="312">
        <v>100</v>
      </c>
      <c r="CB17" s="363"/>
      <c r="CC17" s="312">
        <v>100</v>
      </c>
      <c r="CD17" s="363"/>
      <c r="CE17" s="312">
        <v>100</v>
      </c>
      <c r="CF17" s="363"/>
      <c r="CG17" s="312">
        <v>100</v>
      </c>
      <c r="CH17" s="363"/>
    </row>
    <row r="18" spans="3:66" ht="23.25" customHeight="1">
      <c r="C18" s="103" t="s">
        <v>87</v>
      </c>
      <c r="E18" s="104"/>
      <c r="F18" s="105"/>
      <c r="G18" s="177"/>
      <c r="H18" s="154"/>
      <c r="I18" s="177"/>
      <c r="J18" s="154"/>
      <c r="K18" s="177"/>
      <c r="L18" s="154"/>
      <c r="M18" s="177"/>
      <c r="N18" s="154"/>
      <c r="O18" s="177"/>
      <c r="P18" s="154"/>
      <c r="Q18" s="177"/>
      <c r="R18" s="154"/>
      <c r="S18" s="177"/>
      <c r="T18" s="154"/>
      <c r="U18" s="728"/>
      <c r="V18" s="154"/>
      <c r="W18" s="728"/>
      <c r="AT18" s="507" t="s">
        <v>10</v>
      </c>
      <c r="AU18" s="350"/>
      <c r="AV18" s="351"/>
      <c r="AW18" s="364"/>
      <c r="AX18" s="365"/>
      <c r="AY18" s="353"/>
      <c r="AZ18" s="365"/>
      <c r="BA18" s="353"/>
      <c r="BB18" s="365"/>
      <c r="BC18" s="353"/>
      <c r="BD18" s="365"/>
      <c r="BE18" s="353"/>
      <c r="BF18" s="365"/>
      <c r="BG18" s="353"/>
      <c r="BH18" s="365"/>
      <c r="BI18" s="353"/>
      <c r="BJ18" s="365"/>
      <c r="BK18" s="353"/>
      <c r="BL18" s="365"/>
      <c r="BM18" s="353"/>
      <c r="BN18" s="365"/>
    </row>
    <row r="19" spans="1:86" ht="29.25" customHeight="1">
      <c r="A19" s="395"/>
      <c r="C19" s="278" t="s">
        <v>200</v>
      </c>
      <c r="D19" s="789" t="s">
        <v>88</v>
      </c>
      <c r="E19" s="789"/>
      <c r="F19" s="790"/>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89"/>
      <c r="AJ19" s="789"/>
      <c r="AK19" s="789"/>
      <c r="AL19" s="789"/>
      <c r="AM19" s="789"/>
      <c r="AN19" s="789"/>
      <c r="AO19" s="789"/>
      <c r="AP19" s="789"/>
      <c r="AQ19" s="789"/>
      <c r="AR19" s="263"/>
      <c r="AS19"/>
      <c r="AT19" s="210" t="s">
        <v>159</v>
      </c>
      <c r="AU19" s="210" t="s">
        <v>160</v>
      </c>
      <c r="AV19" s="210" t="s">
        <v>161</v>
      </c>
      <c r="AW19" s="435">
        <v>1990</v>
      </c>
      <c r="AX19" s="436"/>
      <c r="AY19" s="435">
        <v>1995</v>
      </c>
      <c r="AZ19" s="436"/>
      <c r="BA19" s="435">
        <v>1996</v>
      </c>
      <c r="BB19" s="436"/>
      <c r="BC19" s="435">
        <v>1997</v>
      </c>
      <c r="BD19" s="436"/>
      <c r="BE19" s="435">
        <v>1998</v>
      </c>
      <c r="BF19" s="436"/>
      <c r="BG19" s="435">
        <v>1999</v>
      </c>
      <c r="BH19" s="436"/>
      <c r="BI19" s="435">
        <v>2000</v>
      </c>
      <c r="BJ19" s="436"/>
      <c r="BK19" s="435">
        <v>2001</v>
      </c>
      <c r="BL19" s="436"/>
      <c r="BM19" s="435">
        <v>2002</v>
      </c>
      <c r="BN19" s="436"/>
      <c r="BO19" s="435">
        <v>2003</v>
      </c>
      <c r="BP19" s="436"/>
      <c r="BQ19" s="435">
        <v>2004</v>
      </c>
      <c r="BR19" s="436"/>
      <c r="BS19" s="435">
        <v>2005</v>
      </c>
      <c r="BT19" s="436"/>
      <c r="BU19" s="435">
        <v>2006</v>
      </c>
      <c r="BV19" s="436"/>
      <c r="BW19" s="435">
        <v>2007</v>
      </c>
      <c r="BX19" s="437"/>
      <c r="BY19" s="435">
        <v>2008</v>
      </c>
      <c r="BZ19" s="438"/>
      <c r="CA19" s="435">
        <v>2009</v>
      </c>
      <c r="CB19" s="437"/>
      <c r="CC19" s="435">
        <v>2010</v>
      </c>
      <c r="CD19" s="437"/>
      <c r="CE19" s="435">
        <v>2011</v>
      </c>
      <c r="CF19" s="438"/>
      <c r="CG19" s="435">
        <v>2012</v>
      </c>
      <c r="CH19" s="437"/>
    </row>
    <row r="20" spans="1:98" ht="27" customHeight="1">
      <c r="A20" s="395"/>
      <c r="C20" s="278" t="s">
        <v>200</v>
      </c>
      <c r="D20" s="791" t="s">
        <v>307</v>
      </c>
      <c r="E20" s="791"/>
      <c r="F20" s="792"/>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1"/>
      <c r="AM20" s="791"/>
      <c r="AN20" s="791"/>
      <c r="AO20" s="791"/>
      <c r="AP20" s="791"/>
      <c r="AQ20" s="791"/>
      <c r="AR20" s="791"/>
      <c r="AS20" s="392"/>
      <c r="AT20" s="493">
        <v>10</v>
      </c>
      <c r="AU20" s="494" t="s">
        <v>229</v>
      </c>
      <c r="AV20" s="239" t="s">
        <v>171</v>
      </c>
      <c r="AW20" s="440">
        <f>F9+F10+F11+F12+F13+F14+F15</f>
        <v>0</v>
      </c>
      <c r="AX20" s="440"/>
      <c r="AY20" s="440">
        <f aca="true" t="shared" si="5" ref="AY20:CA20">H9+H10+H11+H12+H13+H14+H15</f>
        <v>0</v>
      </c>
      <c r="AZ20" s="440"/>
      <c r="BA20" s="440">
        <f t="shared" si="5"/>
        <v>0</v>
      </c>
      <c r="BB20" s="440"/>
      <c r="BC20" s="440">
        <f t="shared" si="5"/>
        <v>0</v>
      </c>
      <c r="BD20" s="440"/>
      <c r="BE20" s="440">
        <f t="shared" si="5"/>
        <v>0</v>
      </c>
      <c r="BF20" s="440"/>
      <c r="BG20" s="440">
        <f t="shared" si="5"/>
        <v>0</v>
      </c>
      <c r="BH20" s="440"/>
      <c r="BI20" s="440">
        <f t="shared" si="5"/>
        <v>0</v>
      </c>
      <c r="BJ20" s="440"/>
      <c r="BK20" s="440">
        <f t="shared" si="5"/>
        <v>0</v>
      </c>
      <c r="BL20" s="440"/>
      <c r="BM20" s="440">
        <f t="shared" si="5"/>
        <v>0</v>
      </c>
      <c r="BN20" s="440"/>
      <c r="BO20" s="440">
        <f t="shared" si="5"/>
        <v>0</v>
      </c>
      <c r="BP20" s="440"/>
      <c r="BQ20" s="440">
        <f t="shared" si="5"/>
        <v>0</v>
      </c>
      <c r="BR20" s="440"/>
      <c r="BS20" s="440">
        <f t="shared" si="5"/>
        <v>0</v>
      </c>
      <c r="BT20" s="440"/>
      <c r="BU20" s="440">
        <f t="shared" si="5"/>
        <v>0</v>
      </c>
      <c r="BV20" s="440"/>
      <c r="BW20" s="440">
        <f t="shared" si="5"/>
        <v>0</v>
      </c>
      <c r="BX20" s="440"/>
      <c r="BY20" s="440">
        <f t="shared" si="5"/>
        <v>0</v>
      </c>
      <c r="BZ20" s="440"/>
      <c r="CA20" s="440">
        <f t="shared" si="5"/>
        <v>0</v>
      </c>
      <c r="CB20" s="439"/>
      <c r="CC20" s="440">
        <f>AL9+AL10+AL11+AL12+AL13+AL14+AL15</f>
        <v>0</v>
      </c>
      <c r="CD20" s="440"/>
      <c r="CE20" s="440">
        <f>AN9+AN10+AN11+AN12+AN13+AN14+AN15</f>
        <v>0</v>
      </c>
      <c r="CF20" s="440"/>
      <c r="CG20" s="440">
        <f>AP9+AP10+AP11+AP12+AP13+AP14+AP15</f>
        <v>0</v>
      </c>
      <c r="CH20" s="439"/>
      <c r="CI20" s="2"/>
      <c r="CJ20" s="2"/>
      <c r="CK20" s="2"/>
      <c r="CL20" s="2"/>
      <c r="CM20" s="2"/>
      <c r="CN20" s="2"/>
      <c r="CO20" s="2"/>
      <c r="CP20" s="2"/>
      <c r="CQ20" s="2"/>
      <c r="CR20" s="2"/>
      <c r="CS20" s="2"/>
      <c r="CT20" s="2"/>
    </row>
    <row r="21" spans="1:86" ht="26.25" customHeight="1">
      <c r="A21" s="395"/>
      <c r="C21" s="278" t="s">
        <v>200</v>
      </c>
      <c r="D21" s="789" t="s">
        <v>308</v>
      </c>
      <c r="E21" s="789"/>
      <c r="F21" s="790"/>
      <c r="G21" s="789"/>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263"/>
      <c r="AS21"/>
      <c r="AT21" s="495" t="s">
        <v>223</v>
      </c>
      <c r="AU21" s="557" t="s">
        <v>248</v>
      </c>
      <c r="AV21" s="558"/>
      <c r="AW21" s="441" t="str">
        <f>IF(OR(ISBLANK(F9),ISBLANK(F10),ISBLANK(F11),ISBLANK(F12),ISBLANK(F13),ISBLANK(F14),ISBLANK(F15)),"N/A",IF(ROUND(AW20,0)=100,"ok","&lt;&gt;"))</f>
        <v>N/A</v>
      </c>
      <c r="AX21" s="441"/>
      <c r="AY21" s="441" t="str">
        <f>IF(OR(ISBLANK(H9),ISBLANK(H10),ISBLANK(H11),ISBLANK(H12),ISBLANK(H13),ISBLANK(H14),ISBLANK(H15)),"N/A",IF(ROUND(AY20,0)=100,"ok","&lt;&gt;"))</f>
        <v>N/A</v>
      </c>
      <c r="AZ21" s="441"/>
      <c r="BA21" s="441" t="str">
        <f>IF(OR(ISBLANK(J9),ISBLANK(J10),ISBLANK(J11),ISBLANK(J12),ISBLANK(J13),ISBLANK(J14),ISBLANK(J15)),"N/A",IF(ROUND(BA20,0)=100,"ok","&lt;&gt;"))</f>
        <v>N/A</v>
      </c>
      <c r="BB21" s="441"/>
      <c r="BC21" s="441" t="str">
        <f>IF(OR(ISBLANK(L9),ISBLANK(L10),ISBLANK(L11),ISBLANK(L12),ISBLANK(L13),ISBLANK(L14),ISBLANK(L15)),"N/A",IF(ROUND(BC20,0)=100,"ok","&lt;&gt;"))</f>
        <v>N/A</v>
      </c>
      <c r="BD21" s="441"/>
      <c r="BE21" s="441" t="str">
        <f>IF(OR(ISBLANK(N9),ISBLANK(N10),ISBLANK(N11),ISBLANK(N12),ISBLANK(N13),ISBLANK(N14),ISBLANK(N15)),"N/A",IF(ROUND(BE20,0)=100,"ok","&lt;&gt;"))</f>
        <v>N/A</v>
      </c>
      <c r="BF21" s="441"/>
      <c r="BG21" s="441" t="str">
        <f>IF(OR(ISBLANK(P9),ISBLANK(P10),ISBLANK(P11),ISBLANK(P12),ISBLANK(P13),ISBLANK(P14),ISBLANK(P15)),"N/A",IF(ROUND(BG20,0)=100,"ok","&lt;&gt;"))</f>
        <v>N/A</v>
      </c>
      <c r="BH21" s="441"/>
      <c r="BI21" s="441" t="str">
        <f>IF(OR(ISBLANK(R9),ISBLANK(R10),ISBLANK(R11),ISBLANK(R12),ISBLANK(R13),ISBLANK(R14),ISBLANK(R15)),"N/A",IF(ROUND(BI20,0)=100,"ok","&lt;&gt;"))</f>
        <v>N/A</v>
      </c>
      <c r="BJ21" s="441"/>
      <c r="BK21" s="441" t="str">
        <f>IF(OR(ISBLANK(T9),ISBLANK(T10),ISBLANK(T11),ISBLANK(T12),ISBLANK(T13),ISBLANK(T14),ISBLANK(T15)),"N/A",IF(ROUND(BK20,0)=100,"ok","&lt;&gt;"))</f>
        <v>N/A</v>
      </c>
      <c r="BL21" s="441"/>
      <c r="BM21" s="441" t="str">
        <f>IF(OR(ISBLANK(V9),ISBLANK(V10),ISBLANK(V11),ISBLANK(V12),ISBLANK(V13),ISBLANK(V14),ISBLANK(V15)),"N/A",IF(ROUND(BM20,0)=100,"ok","&lt;&gt;"))</f>
        <v>N/A</v>
      </c>
      <c r="BN21" s="441"/>
      <c r="BO21" s="441" t="str">
        <f>IF(OR(ISBLANK(X9),ISBLANK(X10),ISBLANK(X11),ISBLANK(X12),ISBLANK(X13),ISBLANK(X14),ISBLANK(X15)),"N/A",IF(ROUND(BO20,0)=100,"ok","&lt;&gt;"))</f>
        <v>N/A</v>
      </c>
      <c r="BP21" s="441"/>
      <c r="BQ21" s="441" t="str">
        <f>IF(OR(ISBLANK(Z9),ISBLANK(Z10),ISBLANK(Z11),ISBLANK(Z12),ISBLANK(Z13),ISBLANK(Z14),ISBLANK(Z15)),"N/A",IF(ROUND(BQ20,0)=100,"ok","&lt;&gt;"))</f>
        <v>N/A</v>
      </c>
      <c r="BR21" s="441"/>
      <c r="BS21" s="441" t="str">
        <f>IF(OR(ISBLANK(AB9),ISBLANK(AB10),ISBLANK(AB11),ISBLANK(AB12),ISBLANK(AB13),ISBLANK(AB14),ISBLANK(AB15)),"N/A",IF(ROUND(BS20,0)=100,"ok","&lt;&gt;"))</f>
        <v>N/A</v>
      </c>
      <c r="BT21" s="441"/>
      <c r="BU21" s="441" t="str">
        <f>IF(OR(ISBLANK(AD9),ISBLANK(AD10),ISBLANK(AD11),ISBLANK(AD12),ISBLANK(AD13),ISBLANK(AD14),ISBLANK(AD15)),"N/A",IF(ROUND(BU20,0)=100,"ok","&lt;&gt;"))</f>
        <v>N/A</v>
      </c>
      <c r="BV21" s="441"/>
      <c r="BW21" s="441" t="str">
        <f>IF(OR(ISBLANK(AF9),ISBLANK(AF10),ISBLANK(AF11),ISBLANK(AF12),ISBLANK(AF13),ISBLANK(AF14),ISBLANK(AF15)),"N/A",IF(ROUND(BW20,0)=100,"ok","&lt;&gt;"))</f>
        <v>N/A</v>
      </c>
      <c r="BX21" s="441"/>
      <c r="BY21" s="441" t="str">
        <f>IF(OR(ISBLANK(AH9),ISBLANK(AH10),ISBLANK(AH11),ISBLANK(AH12),ISBLANK(AH13),ISBLANK(AH14),ISBLANK(AH15)),"N/A",IF(ROUND(BY20,0)=100,"ok","&lt;&gt;"))</f>
        <v>N/A</v>
      </c>
      <c r="BZ21" s="441"/>
      <c r="CA21" s="441" t="str">
        <f>IF(OR(ISBLANK(AJ9),ISBLANK(AJ10),ISBLANK(AJ11),ISBLANK(AJ12),ISBLANK(AJ13),ISBLANK(AJ14),ISBLANK(AJ15)),"N/A",IF(ROUND(CA20,0)=100,"ok","&lt;&gt;"))</f>
        <v>N/A</v>
      </c>
      <c r="CB21" s="441"/>
      <c r="CC21" s="441" t="str">
        <f>IF(OR(ISBLANK(AL9),ISBLANK(AL10),ISBLANK(AL11),ISBLANK(AL12),ISBLANK(AL13),ISBLANK(AL14),ISBLANK(AL15)),"N/A",IF(ROUND(CC20,0)=100,"ok","&lt;&gt;"))</f>
        <v>N/A</v>
      </c>
      <c r="CD21" s="441"/>
      <c r="CE21" s="441" t="str">
        <f>IF(OR(ISBLANK(AN9),ISBLANK(AN10),ISBLANK(AN11),ISBLANK(AN12),ISBLANK(AN13),ISBLANK(AN14),ISBLANK(AN15)),"N/A",IF(ROUND(CE20,0)=100,"ok","&lt;&gt;"))</f>
        <v>N/A</v>
      </c>
      <c r="CF21" s="441"/>
      <c r="CG21" s="441" t="str">
        <f>IF(OR(ISBLANK(AP9),ISBLANK(AP10),ISBLANK(AP11),ISBLANK(AP12),ISBLANK(AP13),ISBLANK(AP14),ISBLANK(AP15)),"N/A",IF(ROUND(CG20,0)=100,"ok","&lt;&gt;"))</f>
        <v>N/A</v>
      </c>
      <c r="CH21" s="606"/>
    </row>
    <row r="22" spans="3:96" ht="21.75" customHeight="1">
      <c r="C22" s="111"/>
      <c r="D22" s="132"/>
      <c r="E22" s="104"/>
      <c r="F22" s="105"/>
      <c r="G22" s="177"/>
      <c r="H22" s="154"/>
      <c r="I22" s="177"/>
      <c r="J22" s="154"/>
      <c r="K22" s="177"/>
      <c r="L22" s="154"/>
      <c r="M22" s="177"/>
      <c r="N22" s="154"/>
      <c r="O22" s="177"/>
      <c r="P22" s="154"/>
      <c r="Q22" s="177"/>
      <c r="R22" s="154"/>
      <c r="S22" s="177"/>
      <c r="T22" s="154"/>
      <c r="U22" s="728"/>
      <c r="V22" s="154"/>
      <c r="W22" s="728"/>
      <c r="AS22" s="195"/>
      <c r="AT22" s="398" t="s">
        <v>213</v>
      </c>
      <c r="AU22" s="509" t="s">
        <v>214</v>
      </c>
      <c r="AV22" s="351"/>
      <c r="AW22" s="364"/>
      <c r="AX22" s="365"/>
      <c r="AY22" s="353"/>
      <c r="AZ22" s="365"/>
      <c r="BA22" s="353"/>
      <c r="BB22" s="365"/>
      <c r="BC22" s="353"/>
      <c r="BD22" s="365"/>
      <c r="BE22" s="353"/>
      <c r="BF22" s="365"/>
      <c r="BG22" s="353"/>
      <c r="BH22" s="365"/>
      <c r="BI22" s="353"/>
      <c r="BJ22" s="365"/>
      <c r="BK22" s="353"/>
      <c r="BL22" s="365"/>
      <c r="BM22" s="353"/>
      <c r="BN22" s="365"/>
      <c r="BO22" s="318"/>
      <c r="BP22" s="361"/>
      <c r="BQ22" s="318"/>
      <c r="BR22" s="361"/>
      <c r="BS22" s="318"/>
      <c r="BT22" s="361"/>
      <c r="BU22" s="318"/>
      <c r="BV22" s="361"/>
      <c r="BW22" s="318"/>
      <c r="BX22" s="361"/>
      <c r="BY22" s="287"/>
      <c r="BZ22" s="287"/>
      <c r="CA22" s="287"/>
      <c r="CB22" s="287"/>
      <c r="CC22" s="318"/>
      <c r="CD22" s="361"/>
      <c r="CE22" s="287"/>
      <c r="CF22" s="287"/>
      <c r="CG22" s="287"/>
      <c r="CH22" s="287"/>
      <c r="CI22" s="2"/>
      <c r="CJ22" s="2"/>
      <c r="CK22" s="2"/>
      <c r="CL22" s="2"/>
      <c r="CM22" s="2"/>
      <c r="CN22" s="2"/>
      <c r="CO22" s="2"/>
      <c r="CP22" s="2"/>
      <c r="CQ22" s="2"/>
      <c r="CR22" s="2"/>
    </row>
    <row r="23" spans="1:96" ht="17.25" customHeight="1">
      <c r="A23" s="395"/>
      <c r="B23" s="395">
        <v>3</v>
      </c>
      <c r="C23" s="88" t="s">
        <v>89</v>
      </c>
      <c r="D23" s="88"/>
      <c r="E23" s="88"/>
      <c r="F23" s="164"/>
      <c r="G23" s="174"/>
      <c r="H23" s="164"/>
      <c r="I23" s="174"/>
      <c r="J23" s="164"/>
      <c r="K23" s="174"/>
      <c r="L23" s="164"/>
      <c r="M23" s="174"/>
      <c r="N23" s="164"/>
      <c r="O23" s="174"/>
      <c r="P23" s="164"/>
      <c r="Q23" s="174"/>
      <c r="R23" s="164"/>
      <c r="S23" s="174"/>
      <c r="T23" s="164"/>
      <c r="U23" s="729"/>
      <c r="V23" s="164"/>
      <c r="W23" s="729"/>
      <c r="X23" s="164"/>
      <c r="Y23" s="729"/>
      <c r="Z23" s="164"/>
      <c r="AA23" s="729"/>
      <c r="AB23" s="164"/>
      <c r="AC23" s="729"/>
      <c r="AD23" s="174"/>
      <c r="AE23" s="729"/>
      <c r="AF23" s="174"/>
      <c r="AG23" s="729"/>
      <c r="AH23" s="161"/>
      <c r="AI23" s="733"/>
      <c r="AJ23" s="174"/>
      <c r="AK23" s="729"/>
      <c r="AL23" s="174"/>
      <c r="AM23" s="729"/>
      <c r="AN23" s="161"/>
      <c r="AO23" s="733"/>
      <c r="AP23" s="161"/>
      <c r="AQ23" s="733"/>
      <c r="AR23" s="171"/>
      <c r="AS23" s="100"/>
      <c r="AT23" s="398" t="s">
        <v>215</v>
      </c>
      <c r="AU23" s="509" t="s">
        <v>216</v>
      </c>
      <c r="AV23" s="300"/>
      <c r="AW23" s="367"/>
      <c r="AX23" s="368"/>
      <c r="AY23" s="367"/>
      <c r="AZ23" s="368"/>
      <c r="BA23" s="367"/>
      <c r="BB23" s="368"/>
      <c r="BC23" s="367"/>
      <c r="BD23" s="368"/>
      <c r="BE23" s="367"/>
      <c r="BF23" s="368"/>
      <c r="BG23" s="367"/>
      <c r="BH23" s="368"/>
      <c r="BI23" s="367"/>
      <c r="BJ23" s="368"/>
      <c r="BK23" s="367"/>
      <c r="BL23" s="368"/>
      <c r="BM23" s="367"/>
      <c r="BN23" s="368"/>
      <c r="BO23" s="367"/>
      <c r="BP23" s="368"/>
      <c r="BQ23" s="367"/>
      <c r="BR23" s="368"/>
      <c r="BS23" s="367"/>
      <c r="BT23" s="368"/>
      <c r="BU23" s="367"/>
      <c r="BV23" s="368"/>
      <c r="BW23" s="367"/>
      <c r="BX23" s="368"/>
      <c r="BY23" s="340"/>
      <c r="BZ23" s="287"/>
      <c r="CA23" s="287"/>
      <c r="CB23" s="287"/>
      <c r="CC23" s="367"/>
      <c r="CD23" s="368"/>
      <c r="CE23" s="340"/>
      <c r="CF23" s="287"/>
      <c r="CG23" s="287"/>
      <c r="CH23" s="287"/>
      <c r="CI23" s="2"/>
      <c r="CJ23" s="2"/>
      <c r="CK23" s="2"/>
      <c r="CL23" s="2"/>
      <c r="CM23" s="2"/>
      <c r="CN23" s="2"/>
      <c r="CO23" s="2"/>
      <c r="CP23" s="2"/>
      <c r="CQ23" s="2"/>
      <c r="CR23" s="2"/>
    </row>
    <row r="24" spans="1:96" ht="2.25" customHeight="1">
      <c r="A24" s="395"/>
      <c r="C24" s="89"/>
      <c r="D24" s="90"/>
      <c r="E24" s="90"/>
      <c r="F24" s="162"/>
      <c r="G24" s="173"/>
      <c r="H24" s="162"/>
      <c r="I24" s="173"/>
      <c r="J24" s="162"/>
      <c r="K24" s="173"/>
      <c r="L24" s="162"/>
      <c r="M24" s="173"/>
      <c r="N24" s="162"/>
      <c r="O24" s="173"/>
      <c r="P24" s="162"/>
      <c r="Q24" s="173"/>
      <c r="R24" s="162"/>
      <c r="S24" s="173"/>
      <c r="T24" s="162"/>
      <c r="U24" s="730"/>
      <c r="V24" s="162"/>
      <c r="W24" s="730"/>
      <c r="X24" s="162"/>
      <c r="Y24" s="730"/>
      <c r="Z24" s="162"/>
      <c r="AA24" s="730"/>
      <c r="AB24" s="162"/>
      <c r="AC24" s="730"/>
      <c r="AD24" s="173"/>
      <c r="AE24" s="730"/>
      <c r="AF24" s="173"/>
      <c r="AG24" s="730"/>
      <c r="AH24" s="170"/>
      <c r="AI24" s="734"/>
      <c r="AJ24" s="173"/>
      <c r="AK24" s="730"/>
      <c r="AL24" s="173"/>
      <c r="AM24" s="730"/>
      <c r="AN24" s="170"/>
      <c r="AO24" s="734"/>
      <c r="AP24" s="170"/>
      <c r="AQ24" s="734"/>
      <c r="AR24" s="175"/>
      <c r="AS24" s="100"/>
      <c r="AV24" s="300"/>
      <c r="AW24" s="367"/>
      <c r="AX24" s="368"/>
      <c r="AY24" s="367"/>
      <c r="AZ24" s="368"/>
      <c r="BA24" s="367"/>
      <c r="BB24" s="368"/>
      <c r="BC24" s="367"/>
      <c r="BD24" s="368"/>
      <c r="BE24" s="367"/>
      <c r="BF24" s="368"/>
      <c r="BG24" s="367"/>
      <c r="BH24" s="368"/>
      <c r="BI24" s="367"/>
      <c r="BJ24" s="368"/>
      <c r="BK24" s="367"/>
      <c r="BL24" s="368"/>
      <c r="BM24" s="367"/>
      <c r="BN24" s="368"/>
      <c r="BO24" s="367"/>
      <c r="BP24" s="368"/>
      <c r="BQ24" s="367"/>
      <c r="BR24" s="368"/>
      <c r="BS24" s="367"/>
      <c r="BT24" s="368"/>
      <c r="BU24" s="367"/>
      <c r="BV24" s="368"/>
      <c r="BW24" s="367"/>
      <c r="BX24" s="368"/>
      <c r="BY24" s="300"/>
      <c r="BZ24" s="287"/>
      <c r="CA24" s="287"/>
      <c r="CB24" s="287"/>
      <c r="CC24" s="367"/>
      <c r="CD24" s="368"/>
      <c r="CE24" s="300"/>
      <c r="CF24" s="287"/>
      <c r="CG24" s="287"/>
      <c r="CH24" s="287"/>
      <c r="CI24" s="2"/>
      <c r="CJ24" s="2"/>
      <c r="CK24" s="2"/>
      <c r="CL24" s="2"/>
      <c r="CM24" s="2"/>
      <c r="CN24" s="2"/>
      <c r="CO24" s="2"/>
      <c r="CP24" s="2"/>
      <c r="CQ24" s="2"/>
      <c r="CR24" s="2"/>
    </row>
    <row r="25" spans="1:96" ht="18" customHeight="1">
      <c r="A25" s="395"/>
      <c r="C25" s="91" t="s">
        <v>90</v>
      </c>
      <c r="D25" s="798" t="s">
        <v>91</v>
      </c>
      <c r="E25" s="799"/>
      <c r="F25" s="800"/>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801"/>
      <c r="AS25" s="2"/>
      <c r="AT25" s="400" t="s">
        <v>219</v>
      </c>
      <c r="AU25" s="399" t="s">
        <v>220</v>
      </c>
      <c r="AV25" s="332"/>
      <c r="AW25" s="369"/>
      <c r="AX25" s="370"/>
      <c r="AY25" s="369"/>
      <c r="AZ25" s="370"/>
      <c r="BA25" s="369"/>
      <c r="BB25" s="370"/>
      <c r="BC25" s="369"/>
      <c r="BD25" s="370"/>
      <c r="BE25" s="369"/>
      <c r="BF25" s="370"/>
      <c r="BG25" s="369"/>
      <c r="BH25" s="370"/>
      <c r="BI25" s="369"/>
      <c r="BJ25" s="370"/>
      <c r="BK25" s="369"/>
      <c r="BL25" s="370"/>
      <c r="BM25" s="369"/>
      <c r="BN25" s="370"/>
      <c r="BO25" s="369"/>
      <c r="BP25" s="370"/>
      <c r="BQ25" s="369"/>
      <c r="BR25" s="370"/>
      <c r="BS25" s="369"/>
      <c r="BT25" s="370"/>
      <c r="BU25" s="394"/>
      <c r="BV25" s="394"/>
      <c r="BW25" s="394"/>
      <c r="BX25" s="370"/>
      <c r="BY25" s="300"/>
      <c r="BZ25" s="287"/>
      <c r="CA25" s="287"/>
      <c r="CB25" s="287"/>
      <c r="CC25" s="394"/>
      <c r="CD25" s="370"/>
      <c r="CE25" s="300"/>
      <c r="CF25" s="287"/>
      <c r="CG25" s="287"/>
      <c r="CH25" s="287"/>
      <c r="CI25" s="2"/>
      <c r="CJ25" s="2"/>
      <c r="CK25" s="2"/>
      <c r="CL25" s="2"/>
      <c r="CM25" s="2"/>
      <c r="CN25" s="2"/>
      <c r="CO25" s="2"/>
      <c r="CP25" s="2"/>
      <c r="CQ25" s="2"/>
      <c r="CR25" s="2"/>
    </row>
    <row r="26" spans="1:83" ht="16.5" customHeight="1">
      <c r="A26" s="395"/>
      <c r="C26" s="93"/>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6"/>
      <c r="AK26" s="796"/>
      <c r="AL26" s="796"/>
      <c r="AM26" s="796"/>
      <c r="AN26" s="796"/>
      <c r="AO26" s="796"/>
      <c r="AP26" s="796"/>
      <c r="AQ26" s="796"/>
      <c r="AR26" s="796"/>
      <c r="AS26" s="92"/>
      <c r="AT26" s="400" t="s">
        <v>15</v>
      </c>
      <c r="AU26" s="399" t="s">
        <v>221</v>
      </c>
      <c r="AV26" s="429"/>
      <c r="AW26" s="429"/>
      <c r="AX26" s="429"/>
      <c r="AY26" s="429"/>
      <c r="AZ26" s="429"/>
      <c r="BA26" s="429"/>
      <c r="BB26" s="429"/>
      <c r="BC26" s="429"/>
      <c r="BD26" s="429"/>
      <c r="BE26" s="429"/>
      <c r="BF26" s="429"/>
      <c r="BG26" s="429"/>
      <c r="BH26" s="429"/>
      <c r="BI26" s="429"/>
      <c r="BJ26" s="429"/>
      <c r="BK26" s="429"/>
      <c r="BL26" s="429"/>
      <c r="BM26" s="429"/>
      <c r="BN26" s="429"/>
      <c r="BO26" s="429"/>
      <c r="BP26" s="429"/>
      <c r="BQ26" s="429"/>
      <c r="BR26" s="429"/>
      <c r="BS26" s="429"/>
      <c r="BT26" s="429"/>
      <c r="BU26" s="429"/>
      <c r="BV26" s="429"/>
      <c r="BW26" s="429"/>
      <c r="BX26" s="429"/>
      <c r="BY26" s="285"/>
      <c r="CC26" s="429"/>
      <c r="CD26" s="429"/>
      <c r="CE26" s="285"/>
    </row>
    <row r="27" spans="1:83" ht="16.5" customHeight="1">
      <c r="A27" s="395"/>
      <c r="C27" s="94"/>
      <c r="D27" s="794"/>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4"/>
      <c r="AL27" s="794"/>
      <c r="AM27" s="794"/>
      <c r="AN27" s="794"/>
      <c r="AO27" s="794"/>
      <c r="AP27" s="794"/>
      <c r="AQ27" s="794"/>
      <c r="AR27" s="794"/>
      <c r="AS27" s="92"/>
      <c r="AV27" s="429"/>
      <c r="AW27" s="429"/>
      <c r="AX27" s="429"/>
      <c r="AY27" s="429"/>
      <c r="AZ27" s="429"/>
      <c r="BA27" s="429"/>
      <c r="BB27" s="429"/>
      <c r="BC27" s="429"/>
      <c r="BD27" s="429"/>
      <c r="BE27" s="429"/>
      <c r="BF27" s="429"/>
      <c r="BG27" s="429"/>
      <c r="BH27" s="429"/>
      <c r="BI27" s="429"/>
      <c r="BJ27" s="429"/>
      <c r="BK27" s="429"/>
      <c r="BL27" s="429"/>
      <c r="BM27" s="429"/>
      <c r="BN27" s="429"/>
      <c r="BO27" s="429"/>
      <c r="BP27" s="429"/>
      <c r="BQ27" s="429"/>
      <c r="BR27" s="429"/>
      <c r="BS27" s="429"/>
      <c r="BT27" s="429"/>
      <c r="BU27" s="429"/>
      <c r="BV27" s="429"/>
      <c r="BW27" s="429"/>
      <c r="BX27" s="429"/>
      <c r="BY27" s="285"/>
      <c r="CC27" s="429"/>
      <c r="CD27" s="429"/>
      <c r="CE27" s="285"/>
    </row>
    <row r="28" spans="1:83" ht="16.5" customHeight="1">
      <c r="A28" s="395"/>
      <c r="C28" s="94"/>
      <c r="D28" s="794"/>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92"/>
      <c r="AV28" s="429"/>
      <c r="AW28" s="429"/>
      <c r="AX28" s="429"/>
      <c r="AY28" s="429"/>
      <c r="AZ28" s="429"/>
      <c r="BA28" s="429"/>
      <c r="BB28" s="429"/>
      <c r="BC28" s="429"/>
      <c r="BD28" s="429"/>
      <c r="BE28" s="429"/>
      <c r="BF28" s="429"/>
      <c r="BG28" s="429"/>
      <c r="BH28" s="429"/>
      <c r="BI28" s="429"/>
      <c r="BJ28" s="429"/>
      <c r="BK28" s="429"/>
      <c r="BL28" s="429"/>
      <c r="BM28" s="429"/>
      <c r="BN28" s="429"/>
      <c r="BO28" s="429"/>
      <c r="BP28" s="429"/>
      <c r="BQ28" s="429"/>
      <c r="BR28" s="429"/>
      <c r="BS28" s="429"/>
      <c r="BT28" s="429"/>
      <c r="BU28" s="429"/>
      <c r="BV28" s="429"/>
      <c r="BW28" s="429"/>
      <c r="BX28" s="429"/>
      <c r="BY28" s="285"/>
      <c r="CC28" s="429"/>
      <c r="CD28" s="429"/>
      <c r="CE28" s="285"/>
    </row>
    <row r="29" spans="1:83" ht="16.5" customHeight="1">
      <c r="A29" s="395"/>
      <c r="C29" s="94"/>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92"/>
      <c r="AT29" s="429"/>
      <c r="AU29" s="429"/>
      <c r="AV29" s="429"/>
      <c r="AW29" s="429"/>
      <c r="AX29" s="429"/>
      <c r="AY29" s="429"/>
      <c r="AZ29" s="429"/>
      <c r="BA29" s="429"/>
      <c r="BB29" s="429"/>
      <c r="BC29" s="429"/>
      <c r="BD29" s="429"/>
      <c r="BE29" s="429"/>
      <c r="BF29" s="429"/>
      <c r="BG29" s="429"/>
      <c r="BH29" s="429"/>
      <c r="BI29" s="429"/>
      <c r="BJ29" s="429"/>
      <c r="BK29" s="429"/>
      <c r="BL29" s="429"/>
      <c r="BM29" s="429"/>
      <c r="BN29" s="429"/>
      <c r="BO29" s="429"/>
      <c r="BP29" s="429"/>
      <c r="BQ29" s="429"/>
      <c r="BR29" s="429"/>
      <c r="BS29" s="429"/>
      <c r="BT29" s="429"/>
      <c r="BU29" s="429"/>
      <c r="BV29" s="429"/>
      <c r="BW29" s="429"/>
      <c r="BX29" s="429"/>
      <c r="BY29" s="285"/>
      <c r="CC29" s="429"/>
      <c r="CD29" s="429"/>
      <c r="CE29" s="285"/>
    </row>
    <row r="30" spans="1:83" ht="16.5" customHeight="1">
      <c r="A30" s="395"/>
      <c r="C30" s="94"/>
      <c r="D30" s="794"/>
      <c r="E30" s="794"/>
      <c r="F30" s="794"/>
      <c r="G30" s="794"/>
      <c r="H30" s="794"/>
      <c r="I30" s="794"/>
      <c r="J30" s="794"/>
      <c r="K30" s="794"/>
      <c r="L30" s="794"/>
      <c r="M30" s="794"/>
      <c r="N30" s="794"/>
      <c r="O30" s="794"/>
      <c r="P30" s="794"/>
      <c r="Q30" s="794"/>
      <c r="R30" s="794"/>
      <c r="S30" s="794"/>
      <c r="T30" s="794"/>
      <c r="U30" s="794"/>
      <c r="V30" s="794"/>
      <c r="W30" s="794"/>
      <c r="X30" s="794"/>
      <c r="Y30" s="794"/>
      <c r="Z30" s="794"/>
      <c r="AA30" s="794"/>
      <c r="AB30" s="794"/>
      <c r="AC30" s="794"/>
      <c r="AD30" s="794"/>
      <c r="AE30" s="794"/>
      <c r="AF30" s="794"/>
      <c r="AG30" s="794"/>
      <c r="AH30" s="794"/>
      <c r="AI30" s="794"/>
      <c r="AJ30" s="794"/>
      <c r="AK30" s="794"/>
      <c r="AL30" s="794"/>
      <c r="AM30" s="794"/>
      <c r="AN30" s="794"/>
      <c r="AO30" s="794"/>
      <c r="AP30" s="794"/>
      <c r="AQ30" s="794"/>
      <c r="AR30" s="794"/>
      <c r="AS30" s="92"/>
      <c r="AT30" s="825"/>
      <c r="AU30" s="825"/>
      <c r="AV30" s="825"/>
      <c r="AW30" s="825"/>
      <c r="AX30" s="825"/>
      <c r="AY30" s="825"/>
      <c r="AZ30" s="825"/>
      <c r="BA30" s="825"/>
      <c r="BB30" s="825"/>
      <c r="BC30" s="825"/>
      <c r="BD30" s="825"/>
      <c r="BE30" s="825"/>
      <c r="BF30" s="825"/>
      <c r="BG30" s="825"/>
      <c r="BH30" s="825"/>
      <c r="BI30" s="825"/>
      <c r="BJ30" s="825"/>
      <c r="BK30" s="825"/>
      <c r="BL30" s="825"/>
      <c r="BM30" s="825"/>
      <c r="BN30" s="825"/>
      <c r="BO30" s="825"/>
      <c r="BP30" s="825"/>
      <c r="BQ30" s="825"/>
      <c r="BR30" s="825"/>
      <c r="BS30" s="825"/>
      <c r="BT30" s="825"/>
      <c r="BU30" s="825"/>
      <c r="BV30" s="825"/>
      <c r="BW30" s="825"/>
      <c r="BX30" s="825"/>
      <c r="BY30" s="285"/>
      <c r="CC30" s="288"/>
      <c r="CD30" s="288"/>
      <c r="CE30" s="285"/>
    </row>
    <row r="31" spans="1:83" ht="16.5" customHeight="1">
      <c r="A31" s="395"/>
      <c r="C31" s="94"/>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794"/>
      <c r="AR31" s="794"/>
      <c r="AS31" s="92"/>
      <c r="AT31" s="825"/>
      <c r="AU31" s="825"/>
      <c r="AV31" s="825"/>
      <c r="AW31" s="825"/>
      <c r="AX31" s="825"/>
      <c r="AY31" s="825"/>
      <c r="AZ31" s="825"/>
      <c r="BA31" s="825"/>
      <c r="BB31" s="825"/>
      <c r="BC31" s="825"/>
      <c r="BD31" s="825"/>
      <c r="BE31" s="825"/>
      <c r="BF31" s="825"/>
      <c r="BG31" s="825"/>
      <c r="BH31" s="825"/>
      <c r="BI31" s="825"/>
      <c r="BJ31" s="825"/>
      <c r="BK31" s="825"/>
      <c r="BL31" s="825"/>
      <c r="BM31" s="825"/>
      <c r="BN31" s="825"/>
      <c r="BO31" s="825"/>
      <c r="BP31" s="825"/>
      <c r="BQ31" s="825"/>
      <c r="BR31" s="825"/>
      <c r="BS31" s="825"/>
      <c r="BT31" s="825"/>
      <c r="BU31" s="825"/>
      <c r="BV31" s="825"/>
      <c r="BW31" s="825"/>
      <c r="BX31" s="825"/>
      <c r="BY31" s="285"/>
      <c r="CC31" s="288"/>
      <c r="CD31" s="288"/>
      <c r="CE31" s="285"/>
    </row>
    <row r="32" spans="1:83" ht="16.5" customHeight="1">
      <c r="A32" s="395"/>
      <c r="C32" s="94"/>
      <c r="D32" s="794"/>
      <c r="E32" s="794"/>
      <c r="F32" s="794"/>
      <c r="G32" s="794"/>
      <c r="H32" s="794"/>
      <c r="I32" s="794"/>
      <c r="J32" s="794"/>
      <c r="K32" s="794"/>
      <c r="L32" s="794"/>
      <c r="M32" s="794"/>
      <c r="N32" s="794"/>
      <c r="O32" s="794"/>
      <c r="P32" s="794"/>
      <c r="Q32" s="794"/>
      <c r="R32" s="794"/>
      <c r="S32" s="794"/>
      <c r="T32" s="794"/>
      <c r="U32" s="794"/>
      <c r="V32" s="794"/>
      <c r="W32" s="794"/>
      <c r="X32" s="794"/>
      <c r="Y32" s="794"/>
      <c r="Z32" s="794"/>
      <c r="AA32" s="794"/>
      <c r="AB32" s="794"/>
      <c r="AC32" s="794"/>
      <c r="AD32" s="794"/>
      <c r="AE32" s="794"/>
      <c r="AF32" s="794"/>
      <c r="AG32" s="794"/>
      <c r="AH32" s="794"/>
      <c r="AI32" s="794"/>
      <c r="AJ32" s="794"/>
      <c r="AK32" s="794"/>
      <c r="AL32" s="794"/>
      <c r="AM32" s="794"/>
      <c r="AN32" s="794"/>
      <c r="AO32" s="794"/>
      <c r="AP32" s="794"/>
      <c r="AQ32" s="794"/>
      <c r="AR32" s="794"/>
      <c r="AS32" s="92"/>
      <c r="AT32" s="825"/>
      <c r="AU32" s="825"/>
      <c r="AV32" s="825"/>
      <c r="AW32" s="825"/>
      <c r="AX32" s="825"/>
      <c r="AY32" s="825"/>
      <c r="AZ32" s="825"/>
      <c r="BA32" s="825"/>
      <c r="BB32" s="825"/>
      <c r="BC32" s="825"/>
      <c r="BD32" s="825"/>
      <c r="BE32" s="825"/>
      <c r="BF32" s="825"/>
      <c r="BG32" s="825"/>
      <c r="BH32" s="825"/>
      <c r="BI32" s="825"/>
      <c r="BJ32" s="825"/>
      <c r="BK32" s="825"/>
      <c r="BL32" s="825"/>
      <c r="BM32" s="825"/>
      <c r="BN32" s="825"/>
      <c r="BO32" s="825"/>
      <c r="BP32" s="825"/>
      <c r="BQ32" s="825"/>
      <c r="BR32" s="825"/>
      <c r="BS32" s="825"/>
      <c r="BT32" s="825"/>
      <c r="BU32" s="825"/>
      <c r="BV32" s="825"/>
      <c r="BW32" s="825"/>
      <c r="BX32" s="825"/>
      <c r="BY32" s="285"/>
      <c r="CC32" s="288"/>
      <c r="CD32" s="288"/>
      <c r="CE32" s="285"/>
    </row>
    <row r="33" spans="1:83" ht="16.5" customHeight="1">
      <c r="A33" s="395"/>
      <c r="C33" s="94"/>
      <c r="D33" s="794"/>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c r="AQ33" s="794"/>
      <c r="AR33" s="794"/>
      <c r="AS33" s="92"/>
      <c r="AT33" s="825"/>
      <c r="AU33" s="825"/>
      <c r="AV33" s="825"/>
      <c r="AW33" s="825"/>
      <c r="AX33" s="825"/>
      <c r="AY33" s="825"/>
      <c r="AZ33" s="825"/>
      <c r="BA33" s="825"/>
      <c r="BB33" s="825"/>
      <c r="BC33" s="825"/>
      <c r="BD33" s="825"/>
      <c r="BE33" s="825"/>
      <c r="BF33" s="825"/>
      <c r="BG33" s="825"/>
      <c r="BH33" s="825"/>
      <c r="BI33" s="825"/>
      <c r="BJ33" s="825"/>
      <c r="BK33" s="825"/>
      <c r="BL33" s="825"/>
      <c r="BM33" s="825"/>
      <c r="BN33" s="825"/>
      <c r="BO33" s="825"/>
      <c r="BP33" s="825"/>
      <c r="BQ33" s="825"/>
      <c r="BR33" s="825"/>
      <c r="BS33" s="825"/>
      <c r="BT33" s="825"/>
      <c r="BU33" s="825"/>
      <c r="BV33" s="825"/>
      <c r="BW33" s="825"/>
      <c r="BX33" s="825"/>
      <c r="BY33" s="285"/>
      <c r="CC33" s="288"/>
      <c r="CD33" s="288"/>
      <c r="CE33" s="285"/>
    </row>
    <row r="34" spans="1:83" ht="16.5" customHeight="1">
      <c r="A34" s="395"/>
      <c r="C34" s="94"/>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4"/>
      <c r="AL34" s="794"/>
      <c r="AM34" s="794"/>
      <c r="AN34" s="794"/>
      <c r="AO34" s="794"/>
      <c r="AP34" s="794"/>
      <c r="AQ34" s="794"/>
      <c r="AR34" s="794"/>
      <c r="AS34" s="92"/>
      <c r="AT34" s="825"/>
      <c r="AU34" s="825"/>
      <c r="AV34" s="825"/>
      <c r="AW34" s="825"/>
      <c r="AX34" s="825"/>
      <c r="AY34" s="825"/>
      <c r="AZ34" s="825"/>
      <c r="BA34" s="825"/>
      <c r="BB34" s="825"/>
      <c r="BC34" s="825"/>
      <c r="BD34" s="825"/>
      <c r="BE34" s="825"/>
      <c r="BF34" s="825"/>
      <c r="BG34" s="825"/>
      <c r="BH34" s="825"/>
      <c r="BI34" s="825"/>
      <c r="BJ34" s="825"/>
      <c r="BK34" s="825"/>
      <c r="BL34" s="825"/>
      <c r="BM34" s="825"/>
      <c r="BN34" s="825"/>
      <c r="BO34" s="825"/>
      <c r="BP34" s="825"/>
      <c r="BQ34" s="825"/>
      <c r="BR34" s="825"/>
      <c r="BS34" s="825"/>
      <c r="BT34" s="825"/>
      <c r="BU34" s="825"/>
      <c r="BV34" s="825"/>
      <c r="BW34" s="825"/>
      <c r="BX34" s="825"/>
      <c r="BY34" s="285"/>
      <c r="CC34" s="288"/>
      <c r="CD34" s="288"/>
      <c r="CE34" s="285"/>
    </row>
    <row r="35" spans="1:83" ht="16.5" customHeight="1">
      <c r="A35" s="395"/>
      <c r="C35" s="94"/>
      <c r="D35" s="794"/>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92"/>
      <c r="AT35" s="825"/>
      <c r="AU35" s="825"/>
      <c r="AV35" s="825"/>
      <c r="AW35" s="825"/>
      <c r="AX35" s="825"/>
      <c r="AY35" s="825"/>
      <c r="AZ35" s="825"/>
      <c r="BA35" s="825"/>
      <c r="BB35" s="825"/>
      <c r="BC35" s="825"/>
      <c r="BD35" s="825"/>
      <c r="BE35" s="825"/>
      <c r="BF35" s="825"/>
      <c r="BG35" s="825"/>
      <c r="BH35" s="825"/>
      <c r="BI35" s="825"/>
      <c r="BJ35" s="825"/>
      <c r="BK35" s="825"/>
      <c r="BL35" s="825"/>
      <c r="BM35" s="825"/>
      <c r="BN35" s="825"/>
      <c r="BO35" s="825"/>
      <c r="BP35" s="825"/>
      <c r="BQ35" s="825"/>
      <c r="BR35" s="825"/>
      <c r="BS35" s="825"/>
      <c r="BT35" s="825"/>
      <c r="BU35" s="825"/>
      <c r="BV35" s="825"/>
      <c r="BW35" s="825"/>
      <c r="BX35" s="825"/>
      <c r="BY35" s="285"/>
      <c r="CC35" s="288"/>
      <c r="CD35" s="288"/>
      <c r="CE35" s="285"/>
    </row>
    <row r="36" spans="1:83" ht="16.5" customHeight="1">
      <c r="A36" s="395"/>
      <c r="C36" s="94"/>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92"/>
      <c r="AT36" s="825"/>
      <c r="AU36" s="825"/>
      <c r="AV36" s="825"/>
      <c r="AW36" s="825"/>
      <c r="AX36" s="825"/>
      <c r="AY36" s="825"/>
      <c r="AZ36" s="825"/>
      <c r="BA36" s="825"/>
      <c r="BB36" s="825"/>
      <c r="BC36" s="825"/>
      <c r="BD36" s="825"/>
      <c r="BE36" s="825"/>
      <c r="BF36" s="825"/>
      <c r="BG36" s="825"/>
      <c r="BH36" s="825"/>
      <c r="BI36" s="825"/>
      <c r="BJ36" s="825"/>
      <c r="BK36" s="825"/>
      <c r="BL36" s="825"/>
      <c r="BM36" s="825"/>
      <c r="BN36" s="825"/>
      <c r="BO36" s="825"/>
      <c r="BP36" s="825"/>
      <c r="BQ36" s="825"/>
      <c r="BR36" s="825"/>
      <c r="BS36" s="825"/>
      <c r="BT36" s="825"/>
      <c r="BU36" s="825"/>
      <c r="BV36" s="825"/>
      <c r="BW36" s="825"/>
      <c r="BX36" s="825"/>
      <c r="BY36" s="285"/>
      <c r="CC36" s="288"/>
      <c r="CD36" s="288"/>
      <c r="CE36" s="285"/>
    </row>
    <row r="37" spans="1:83" ht="16.5" customHeight="1">
      <c r="A37" s="395"/>
      <c r="C37" s="94"/>
      <c r="D37" s="794"/>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92"/>
      <c r="AT37" s="825"/>
      <c r="AU37" s="825"/>
      <c r="AV37" s="825"/>
      <c r="AW37" s="825"/>
      <c r="AX37" s="825"/>
      <c r="AY37" s="825"/>
      <c r="AZ37" s="825"/>
      <c r="BA37" s="825"/>
      <c r="BB37" s="825"/>
      <c r="BC37" s="825"/>
      <c r="BD37" s="825"/>
      <c r="BE37" s="825"/>
      <c r="BF37" s="825"/>
      <c r="BG37" s="825"/>
      <c r="BH37" s="825"/>
      <c r="BI37" s="825"/>
      <c r="BJ37" s="825"/>
      <c r="BK37" s="825"/>
      <c r="BL37" s="825"/>
      <c r="BM37" s="825"/>
      <c r="BN37" s="825"/>
      <c r="BO37" s="825"/>
      <c r="BP37" s="825"/>
      <c r="BQ37" s="825"/>
      <c r="BR37" s="825"/>
      <c r="BS37" s="825"/>
      <c r="BT37" s="825"/>
      <c r="BU37" s="825"/>
      <c r="BV37" s="825"/>
      <c r="BW37" s="825"/>
      <c r="BX37" s="825"/>
      <c r="BY37" s="285"/>
      <c r="CC37" s="288"/>
      <c r="CD37" s="288"/>
      <c r="CE37" s="285"/>
    </row>
    <row r="38" spans="1:83" ht="16.5" customHeight="1">
      <c r="A38" s="395"/>
      <c r="C38" s="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92"/>
      <c r="AT38" s="825"/>
      <c r="AU38" s="825"/>
      <c r="AV38" s="825"/>
      <c r="AW38" s="825"/>
      <c r="AX38" s="825"/>
      <c r="AY38" s="825"/>
      <c r="AZ38" s="825"/>
      <c r="BA38" s="825"/>
      <c r="BB38" s="825"/>
      <c r="BC38" s="825"/>
      <c r="BD38" s="825"/>
      <c r="BE38" s="825"/>
      <c r="BF38" s="825"/>
      <c r="BG38" s="825"/>
      <c r="BH38" s="825"/>
      <c r="BI38" s="825"/>
      <c r="BJ38" s="825"/>
      <c r="BK38" s="825"/>
      <c r="BL38" s="825"/>
      <c r="BM38" s="825"/>
      <c r="BN38" s="825"/>
      <c r="BO38" s="825"/>
      <c r="BP38" s="825"/>
      <c r="BQ38" s="825"/>
      <c r="BR38" s="825"/>
      <c r="BS38" s="825"/>
      <c r="BT38" s="825"/>
      <c r="BU38" s="825"/>
      <c r="BV38" s="825"/>
      <c r="BW38" s="825"/>
      <c r="BX38" s="825"/>
      <c r="BY38" s="285"/>
      <c r="CC38" s="288"/>
      <c r="CD38" s="288"/>
      <c r="CE38" s="285"/>
    </row>
    <row r="39" spans="1:83" ht="16.5" customHeight="1">
      <c r="A39" s="395"/>
      <c r="C39" s="94"/>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92"/>
      <c r="AT39" s="825"/>
      <c r="AU39" s="825"/>
      <c r="AV39" s="825"/>
      <c r="AW39" s="825"/>
      <c r="AX39" s="825"/>
      <c r="AY39" s="825"/>
      <c r="AZ39" s="825"/>
      <c r="BA39" s="825"/>
      <c r="BB39" s="825"/>
      <c r="BC39" s="825"/>
      <c r="BD39" s="825"/>
      <c r="BE39" s="825"/>
      <c r="BF39" s="825"/>
      <c r="BG39" s="825"/>
      <c r="BH39" s="825"/>
      <c r="BI39" s="825"/>
      <c r="BJ39" s="825"/>
      <c r="BK39" s="825"/>
      <c r="BL39" s="825"/>
      <c r="BM39" s="825"/>
      <c r="BN39" s="825"/>
      <c r="BO39" s="825"/>
      <c r="BP39" s="825"/>
      <c r="BQ39" s="825"/>
      <c r="BR39" s="825"/>
      <c r="BS39" s="825"/>
      <c r="BT39" s="825"/>
      <c r="BU39" s="825"/>
      <c r="BV39" s="825"/>
      <c r="BW39" s="825"/>
      <c r="BX39" s="825"/>
      <c r="BY39" s="285"/>
      <c r="CC39" s="288"/>
      <c r="CD39" s="288"/>
      <c r="CE39" s="285"/>
    </row>
    <row r="40" spans="1:83" ht="16.5" customHeight="1">
      <c r="A40" s="395"/>
      <c r="C40" s="94"/>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92"/>
      <c r="AT40" s="825"/>
      <c r="AU40" s="825"/>
      <c r="AV40" s="825"/>
      <c r="AW40" s="825"/>
      <c r="AX40" s="825"/>
      <c r="AY40" s="825"/>
      <c r="AZ40" s="825"/>
      <c r="BA40" s="825"/>
      <c r="BB40" s="825"/>
      <c r="BC40" s="825"/>
      <c r="BD40" s="825"/>
      <c r="BE40" s="825"/>
      <c r="BF40" s="825"/>
      <c r="BG40" s="825"/>
      <c r="BH40" s="825"/>
      <c r="BI40" s="825"/>
      <c r="BJ40" s="825"/>
      <c r="BK40" s="825"/>
      <c r="BL40" s="825"/>
      <c r="BM40" s="825"/>
      <c r="BN40" s="825"/>
      <c r="BO40" s="825"/>
      <c r="BP40" s="825"/>
      <c r="BQ40" s="825"/>
      <c r="BR40" s="825"/>
      <c r="BS40" s="825"/>
      <c r="BT40" s="825"/>
      <c r="BU40" s="825"/>
      <c r="BV40" s="825"/>
      <c r="BW40" s="825"/>
      <c r="BX40" s="825"/>
      <c r="BY40" s="285"/>
      <c r="CC40" s="288"/>
      <c r="CD40" s="288"/>
      <c r="CE40" s="285"/>
    </row>
    <row r="41" spans="1:83" ht="16.5" customHeight="1">
      <c r="A41" s="395"/>
      <c r="C41" s="94"/>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92"/>
      <c r="AT41" s="825"/>
      <c r="AU41" s="825"/>
      <c r="AV41" s="825"/>
      <c r="AW41" s="825"/>
      <c r="AX41" s="825"/>
      <c r="AY41" s="825"/>
      <c r="AZ41" s="825"/>
      <c r="BA41" s="825"/>
      <c r="BB41" s="825"/>
      <c r="BC41" s="825"/>
      <c r="BD41" s="825"/>
      <c r="BE41" s="825"/>
      <c r="BF41" s="825"/>
      <c r="BG41" s="825"/>
      <c r="BH41" s="825"/>
      <c r="BI41" s="825"/>
      <c r="BJ41" s="825"/>
      <c r="BK41" s="825"/>
      <c r="BL41" s="825"/>
      <c r="BM41" s="825"/>
      <c r="BN41" s="825"/>
      <c r="BO41" s="825"/>
      <c r="BP41" s="825"/>
      <c r="BQ41" s="825"/>
      <c r="BR41" s="825"/>
      <c r="BS41" s="825"/>
      <c r="BT41" s="825"/>
      <c r="BU41" s="825"/>
      <c r="BV41" s="825"/>
      <c r="BW41" s="825"/>
      <c r="BX41" s="825"/>
      <c r="BY41" s="285"/>
      <c r="CC41" s="288"/>
      <c r="CD41" s="288"/>
      <c r="CE41" s="285"/>
    </row>
    <row r="42" spans="1:83" ht="16.5" customHeight="1">
      <c r="A42" s="395"/>
      <c r="C42" s="94"/>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92"/>
      <c r="AT42" s="825"/>
      <c r="AU42" s="825"/>
      <c r="AV42" s="825"/>
      <c r="AW42" s="825"/>
      <c r="AX42" s="825"/>
      <c r="AY42" s="825"/>
      <c r="AZ42" s="825"/>
      <c r="BA42" s="825"/>
      <c r="BB42" s="825"/>
      <c r="BC42" s="825"/>
      <c r="BD42" s="825"/>
      <c r="BE42" s="825"/>
      <c r="BF42" s="825"/>
      <c r="BG42" s="825"/>
      <c r="BH42" s="825"/>
      <c r="BI42" s="825"/>
      <c r="BJ42" s="825"/>
      <c r="BK42" s="825"/>
      <c r="BL42" s="825"/>
      <c r="BM42" s="825"/>
      <c r="BN42" s="825"/>
      <c r="BO42" s="825"/>
      <c r="BP42" s="825"/>
      <c r="BQ42" s="825"/>
      <c r="BR42" s="825"/>
      <c r="BS42" s="825"/>
      <c r="BT42" s="825"/>
      <c r="BU42" s="825"/>
      <c r="BV42" s="825"/>
      <c r="BW42" s="825"/>
      <c r="BX42" s="825"/>
      <c r="BY42" s="285"/>
      <c r="CC42" s="288"/>
      <c r="CD42" s="288"/>
      <c r="CE42" s="285"/>
    </row>
    <row r="43" spans="1:83" ht="16.5" customHeight="1">
      <c r="A43" s="395"/>
      <c r="C43" s="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92"/>
      <c r="AT43" s="825"/>
      <c r="AU43" s="825"/>
      <c r="AV43" s="825"/>
      <c r="AW43" s="825"/>
      <c r="AX43" s="825"/>
      <c r="AY43" s="825"/>
      <c r="AZ43" s="825"/>
      <c r="BA43" s="825"/>
      <c r="BB43" s="825"/>
      <c r="BC43" s="825"/>
      <c r="BD43" s="825"/>
      <c r="BE43" s="825"/>
      <c r="BF43" s="825"/>
      <c r="BG43" s="825"/>
      <c r="BH43" s="825"/>
      <c r="BI43" s="825"/>
      <c r="BJ43" s="825"/>
      <c r="BK43" s="825"/>
      <c r="BL43" s="825"/>
      <c r="BM43" s="825"/>
      <c r="BN43" s="825"/>
      <c r="BO43" s="825"/>
      <c r="BP43" s="825"/>
      <c r="BQ43" s="825"/>
      <c r="BR43" s="825"/>
      <c r="BS43" s="825"/>
      <c r="BT43" s="825"/>
      <c r="BU43" s="825"/>
      <c r="BV43" s="825"/>
      <c r="BW43" s="825"/>
      <c r="BX43" s="825"/>
      <c r="BY43" s="285"/>
      <c r="CC43" s="288"/>
      <c r="CD43" s="288"/>
      <c r="CE43" s="285"/>
    </row>
    <row r="44" spans="1:83" ht="16.5" customHeight="1">
      <c r="A44" s="395"/>
      <c r="C44" s="94"/>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92"/>
      <c r="AT44" s="825"/>
      <c r="AU44" s="825"/>
      <c r="AV44" s="825"/>
      <c r="AW44" s="825"/>
      <c r="AX44" s="825"/>
      <c r="AY44" s="825"/>
      <c r="AZ44" s="825"/>
      <c r="BA44" s="825"/>
      <c r="BB44" s="825"/>
      <c r="BC44" s="825"/>
      <c r="BD44" s="825"/>
      <c r="BE44" s="825"/>
      <c r="BF44" s="825"/>
      <c r="BG44" s="825"/>
      <c r="BH44" s="825"/>
      <c r="BI44" s="825"/>
      <c r="BJ44" s="825"/>
      <c r="BK44" s="825"/>
      <c r="BL44" s="825"/>
      <c r="BM44" s="825"/>
      <c r="BN44" s="825"/>
      <c r="BO44" s="825"/>
      <c r="BP44" s="825"/>
      <c r="BQ44" s="825"/>
      <c r="BR44" s="825"/>
      <c r="BS44" s="825"/>
      <c r="BT44" s="825"/>
      <c r="BU44" s="825"/>
      <c r="BV44" s="825"/>
      <c r="BW44" s="825"/>
      <c r="BX44" s="825"/>
      <c r="BY44" s="285"/>
      <c r="CC44" s="288"/>
      <c r="CD44" s="288"/>
      <c r="CE44" s="285"/>
    </row>
    <row r="45" spans="1:83" ht="16.5" customHeight="1">
      <c r="A45" s="395"/>
      <c r="C45" s="94"/>
      <c r="D45" s="794"/>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92"/>
      <c r="AT45" s="825"/>
      <c r="AU45" s="825"/>
      <c r="AV45" s="825"/>
      <c r="AW45" s="825"/>
      <c r="AX45" s="825"/>
      <c r="AY45" s="825"/>
      <c r="AZ45" s="825"/>
      <c r="BA45" s="825"/>
      <c r="BB45" s="825"/>
      <c r="BC45" s="825"/>
      <c r="BD45" s="825"/>
      <c r="BE45" s="825"/>
      <c r="BF45" s="825"/>
      <c r="BG45" s="825"/>
      <c r="BH45" s="825"/>
      <c r="BI45" s="825"/>
      <c r="BJ45" s="825"/>
      <c r="BK45" s="825"/>
      <c r="BL45" s="825"/>
      <c r="BM45" s="825"/>
      <c r="BN45" s="825"/>
      <c r="BO45" s="825"/>
      <c r="BP45" s="825"/>
      <c r="BQ45" s="825"/>
      <c r="BR45" s="825"/>
      <c r="BS45" s="825"/>
      <c r="BT45" s="825"/>
      <c r="BU45" s="825"/>
      <c r="BV45" s="825"/>
      <c r="BW45" s="825"/>
      <c r="BX45" s="825"/>
      <c r="BY45" s="285"/>
      <c r="CC45" s="288"/>
      <c r="CD45" s="288"/>
      <c r="CE45" s="285"/>
    </row>
    <row r="46" spans="1:83" ht="16.5" customHeight="1">
      <c r="A46" s="395"/>
      <c r="C46" s="94"/>
      <c r="D46" s="794"/>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92"/>
      <c r="AT46" s="825"/>
      <c r="AU46" s="825"/>
      <c r="AV46" s="825"/>
      <c r="AW46" s="825"/>
      <c r="AX46" s="825"/>
      <c r="AY46" s="825"/>
      <c r="AZ46" s="825"/>
      <c r="BA46" s="825"/>
      <c r="BB46" s="825"/>
      <c r="BC46" s="825"/>
      <c r="BD46" s="825"/>
      <c r="BE46" s="825"/>
      <c r="BF46" s="825"/>
      <c r="BG46" s="825"/>
      <c r="BH46" s="825"/>
      <c r="BI46" s="825"/>
      <c r="BJ46" s="825"/>
      <c r="BK46" s="825"/>
      <c r="BL46" s="825"/>
      <c r="BM46" s="825"/>
      <c r="BN46" s="825"/>
      <c r="BO46" s="825"/>
      <c r="BP46" s="825"/>
      <c r="BQ46" s="825"/>
      <c r="BR46" s="825"/>
      <c r="BS46" s="825"/>
      <c r="BT46" s="825"/>
      <c r="BU46" s="825"/>
      <c r="BV46" s="825"/>
      <c r="BW46" s="825"/>
      <c r="BX46" s="825"/>
      <c r="BY46" s="285"/>
      <c r="CC46" s="288"/>
      <c r="CD46" s="288"/>
      <c r="CE46" s="285"/>
    </row>
    <row r="47" spans="1:83" ht="16.5" customHeight="1">
      <c r="A47" s="395"/>
      <c r="C47" s="95"/>
      <c r="D47" s="802"/>
      <c r="E47" s="802"/>
      <c r="F47" s="802"/>
      <c r="G47" s="802"/>
      <c r="H47" s="802"/>
      <c r="I47" s="802"/>
      <c r="J47" s="802"/>
      <c r="K47" s="802"/>
      <c r="L47" s="802"/>
      <c r="M47" s="802"/>
      <c r="N47" s="802"/>
      <c r="O47" s="802"/>
      <c r="P47" s="802"/>
      <c r="Q47" s="802"/>
      <c r="R47" s="802"/>
      <c r="S47" s="802"/>
      <c r="T47" s="802"/>
      <c r="U47" s="802"/>
      <c r="V47" s="802"/>
      <c r="W47" s="802"/>
      <c r="X47" s="802"/>
      <c r="Y47" s="802"/>
      <c r="Z47" s="802"/>
      <c r="AA47" s="802"/>
      <c r="AB47" s="802"/>
      <c r="AC47" s="802"/>
      <c r="AD47" s="802"/>
      <c r="AE47" s="802"/>
      <c r="AF47" s="802"/>
      <c r="AG47" s="802"/>
      <c r="AH47" s="802"/>
      <c r="AI47" s="802"/>
      <c r="AJ47" s="802"/>
      <c r="AK47" s="802"/>
      <c r="AL47" s="802"/>
      <c r="AM47" s="802"/>
      <c r="AN47" s="802"/>
      <c r="AO47" s="802"/>
      <c r="AP47" s="802"/>
      <c r="AQ47" s="802"/>
      <c r="AR47" s="802"/>
      <c r="AS47" s="92"/>
      <c r="AT47" s="825"/>
      <c r="AU47" s="825"/>
      <c r="AV47" s="825"/>
      <c r="AW47" s="825"/>
      <c r="AX47" s="825"/>
      <c r="AY47" s="825"/>
      <c r="AZ47" s="825"/>
      <c r="BA47" s="825"/>
      <c r="BB47" s="825"/>
      <c r="BC47" s="825"/>
      <c r="BD47" s="825"/>
      <c r="BE47" s="825"/>
      <c r="BF47" s="825"/>
      <c r="BG47" s="825"/>
      <c r="BH47" s="825"/>
      <c r="BI47" s="825"/>
      <c r="BJ47" s="825"/>
      <c r="BK47" s="825"/>
      <c r="BL47" s="825"/>
      <c r="BM47" s="825"/>
      <c r="BN47" s="825"/>
      <c r="BO47" s="825"/>
      <c r="BP47" s="825"/>
      <c r="BQ47" s="825"/>
      <c r="BR47" s="825"/>
      <c r="BS47" s="825"/>
      <c r="BT47" s="825"/>
      <c r="BU47" s="825"/>
      <c r="BV47" s="825"/>
      <c r="BW47" s="825"/>
      <c r="BX47" s="825"/>
      <c r="BY47" s="285"/>
      <c r="CC47" s="288"/>
      <c r="CD47" s="288"/>
      <c r="CE47" s="285"/>
    </row>
    <row r="48" spans="1:83" ht="12.75">
      <c r="A48" s="395"/>
      <c r="C48" s="14"/>
      <c r="D48" s="804"/>
      <c r="E48" s="804"/>
      <c r="F48" s="804"/>
      <c r="G48" s="804"/>
      <c r="H48" s="804"/>
      <c r="I48" s="804"/>
      <c r="J48" s="804"/>
      <c r="K48" s="804"/>
      <c r="L48" s="804"/>
      <c r="M48" s="804"/>
      <c r="N48" s="804"/>
      <c r="O48" s="804"/>
      <c r="P48" s="804"/>
      <c r="Q48" s="804"/>
      <c r="R48" s="804"/>
      <c r="S48" s="804"/>
      <c r="T48" s="804"/>
      <c r="U48" s="804"/>
      <c r="V48" s="804"/>
      <c r="W48" s="804"/>
      <c r="X48" s="804"/>
      <c r="Y48" s="804"/>
      <c r="Z48" s="804"/>
      <c r="AA48" s="804"/>
      <c r="AB48" s="804"/>
      <c r="AC48" s="804"/>
      <c r="AD48" s="804"/>
      <c r="AE48" s="804"/>
      <c r="AF48" s="804"/>
      <c r="AG48" s="804"/>
      <c r="AH48" s="804"/>
      <c r="AI48" s="804"/>
      <c r="AJ48" s="804"/>
      <c r="AK48" s="804"/>
      <c r="AL48" s="804"/>
      <c r="AM48" s="804"/>
      <c r="AN48" s="804"/>
      <c r="AO48" s="804"/>
      <c r="AP48" s="804"/>
      <c r="AQ48" s="804"/>
      <c r="AR48" s="804"/>
      <c r="AS48"/>
      <c r="AT48" s="824"/>
      <c r="AU48" s="824"/>
      <c r="AV48" s="824"/>
      <c r="AW48" s="824"/>
      <c r="AX48" s="824"/>
      <c r="AY48" s="824"/>
      <c r="AZ48" s="824"/>
      <c r="BA48" s="824"/>
      <c r="BB48" s="824"/>
      <c r="BC48" s="824"/>
      <c r="BD48" s="824"/>
      <c r="BE48" s="824"/>
      <c r="BF48" s="824"/>
      <c r="BG48" s="824"/>
      <c r="BH48" s="824"/>
      <c r="BI48" s="824"/>
      <c r="BJ48" s="824"/>
      <c r="BK48" s="824"/>
      <c r="BL48" s="824"/>
      <c r="BM48" s="824"/>
      <c r="BN48" s="824"/>
      <c r="BO48" s="824"/>
      <c r="BP48" s="824"/>
      <c r="BQ48" s="824"/>
      <c r="BR48" s="824"/>
      <c r="BS48" s="824"/>
      <c r="BT48" s="824"/>
      <c r="BU48" s="824"/>
      <c r="BV48" s="824"/>
      <c r="BW48" s="824"/>
      <c r="BX48" s="824"/>
      <c r="BY48" s="285"/>
      <c r="CC48" s="288"/>
      <c r="CD48" s="288"/>
      <c r="CE48" s="285"/>
    </row>
    <row r="49" spans="3:82" ht="12.75">
      <c r="C49" s="14"/>
      <c r="D49" s="14"/>
      <c r="AT49" s="300"/>
      <c r="AU49" s="287"/>
      <c r="AV49" s="287"/>
      <c r="AW49" s="287"/>
      <c r="AX49" s="361"/>
      <c r="AY49" s="318"/>
      <c r="AZ49" s="361"/>
      <c r="BA49" s="318"/>
      <c r="BB49" s="361"/>
      <c r="BC49" s="318"/>
      <c r="BD49" s="361"/>
      <c r="BE49" s="318"/>
      <c r="BF49" s="361"/>
      <c r="BG49" s="318"/>
      <c r="BH49" s="361"/>
      <c r="BI49" s="318"/>
      <c r="BJ49" s="361"/>
      <c r="BK49" s="318"/>
      <c r="BL49" s="361"/>
      <c r="BM49" s="318"/>
      <c r="BN49" s="361"/>
      <c r="BO49" s="318"/>
      <c r="BP49" s="361"/>
      <c r="BQ49" s="318"/>
      <c r="BR49" s="361"/>
      <c r="BS49" s="318"/>
      <c r="BT49" s="361"/>
      <c r="BU49" s="318"/>
      <c r="BV49" s="361"/>
      <c r="BW49" s="318"/>
      <c r="BX49" s="361"/>
      <c r="CC49" s="318"/>
      <c r="CD49" s="361"/>
    </row>
    <row r="50" spans="46:82" ht="12.75">
      <c r="AT50" s="287"/>
      <c r="AU50" s="287"/>
      <c r="AV50" s="287"/>
      <c r="AW50" s="287"/>
      <c r="AX50" s="361"/>
      <c r="AY50" s="318"/>
      <c r="AZ50" s="361"/>
      <c r="BA50" s="318"/>
      <c r="BB50" s="361"/>
      <c r="BC50" s="318"/>
      <c r="BD50" s="361"/>
      <c r="BE50" s="318"/>
      <c r="BF50" s="361"/>
      <c r="BG50" s="318"/>
      <c r="BH50" s="361"/>
      <c r="BI50" s="318"/>
      <c r="BJ50" s="361"/>
      <c r="BK50" s="318"/>
      <c r="BL50" s="361"/>
      <c r="BM50" s="318"/>
      <c r="BN50" s="361"/>
      <c r="BO50" s="318"/>
      <c r="BP50" s="361"/>
      <c r="BQ50" s="318"/>
      <c r="BR50" s="361"/>
      <c r="BS50" s="318"/>
      <c r="BT50" s="361"/>
      <c r="BU50" s="318"/>
      <c r="BV50" s="361"/>
      <c r="BW50" s="318"/>
      <c r="BX50" s="361"/>
      <c r="CC50" s="318"/>
      <c r="CD50" s="361"/>
    </row>
    <row r="51" spans="46:82" ht="12.75">
      <c r="AT51" s="287"/>
      <c r="AU51" s="287"/>
      <c r="AV51" s="287"/>
      <c r="AW51" s="287"/>
      <c r="AX51" s="361"/>
      <c r="AY51" s="318"/>
      <c r="AZ51" s="361"/>
      <c r="BA51" s="318"/>
      <c r="BB51" s="361"/>
      <c r="BC51" s="318"/>
      <c r="BD51" s="361"/>
      <c r="BE51" s="318"/>
      <c r="BF51" s="361"/>
      <c r="BG51" s="318"/>
      <c r="BH51" s="361"/>
      <c r="BI51" s="318"/>
      <c r="BJ51" s="361"/>
      <c r="BK51" s="318"/>
      <c r="BL51" s="361"/>
      <c r="BM51" s="318"/>
      <c r="BN51" s="361"/>
      <c r="BO51" s="318"/>
      <c r="BP51" s="361"/>
      <c r="BQ51" s="318"/>
      <c r="BR51" s="361"/>
      <c r="BS51" s="318"/>
      <c r="BT51" s="361"/>
      <c r="BU51" s="318"/>
      <c r="BV51" s="361"/>
      <c r="BW51" s="318"/>
      <c r="BX51" s="361"/>
      <c r="CC51" s="318"/>
      <c r="CD51" s="361"/>
    </row>
    <row r="52" spans="46:82" ht="12.75">
      <c r="AT52" s="287"/>
      <c r="AU52" s="287"/>
      <c r="AV52" s="287"/>
      <c r="AW52" s="287"/>
      <c r="AX52" s="361"/>
      <c r="AY52" s="318"/>
      <c r="AZ52" s="361"/>
      <c r="BA52" s="318"/>
      <c r="BB52" s="361"/>
      <c r="BC52" s="318"/>
      <c r="BD52" s="361"/>
      <c r="BE52" s="318"/>
      <c r="BF52" s="361"/>
      <c r="BG52" s="318"/>
      <c r="BH52" s="361"/>
      <c r="BI52" s="318"/>
      <c r="BJ52" s="361"/>
      <c r="BK52" s="318"/>
      <c r="BL52" s="361"/>
      <c r="BM52" s="318"/>
      <c r="BN52" s="361"/>
      <c r="BO52" s="318"/>
      <c r="BP52" s="361"/>
      <c r="BQ52" s="318"/>
      <c r="BR52" s="361"/>
      <c r="BS52" s="318"/>
      <c r="BT52" s="361"/>
      <c r="BU52" s="318"/>
      <c r="BV52" s="361"/>
      <c r="BW52" s="318"/>
      <c r="BX52" s="361"/>
      <c r="CC52" s="318"/>
      <c r="CD52" s="361"/>
    </row>
    <row r="53" spans="46:82" ht="12.75">
      <c r="AT53" s="287"/>
      <c r="AU53" s="287"/>
      <c r="AV53" s="287"/>
      <c r="AW53" s="287"/>
      <c r="AX53" s="361"/>
      <c r="AY53" s="318"/>
      <c r="AZ53" s="361"/>
      <c r="BA53" s="318"/>
      <c r="BB53" s="361"/>
      <c r="BC53" s="318"/>
      <c r="BD53" s="361"/>
      <c r="BE53" s="318"/>
      <c r="BF53" s="361"/>
      <c r="BG53" s="318"/>
      <c r="BH53" s="361"/>
      <c r="BI53" s="318"/>
      <c r="BJ53" s="361"/>
      <c r="BK53" s="318"/>
      <c r="BL53" s="361"/>
      <c r="BM53" s="318"/>
      <c r="BN53" s="361"/>
      <c r="BO53" s="318"/>
      <c r="BP53" s="361"/>
      <c r="BQ53" s="318"/>
      <c r="BR53" s="361"/>
      <c r="BS53" s="318"/>
      <c r="BT53" s="361"/>
      <c r="BU53" s="318"/>
      <c r="BV53" s="361"/>
      <c r="BW53" s="318"/>
      <c r="BX53" s="361"/>
      <c r="CC53" s="318"/>
      <c r="CD53" s="361"/>
    </row>
    <row r="54" spans="46:82" ht="12.75">
      <c r="AT54" s="287"/>
      <c r="AU54" s="287"/>
      <c r="AV54" s="287"/>
      <c r="AW54" s="287"/>
      <c r="AX54" s="361"/>
      <c r="AY54" s="318"/>
      <c r="AZ54" s="361"/>
      <c r="BA54" s="318"/>
      <c r="BB54" s="361"/>
      <c r="BC54" s="318"/>
      <c r="BD54" s="361"/>
      <c r="BE54" s="318"/>
      <c r="BF54" s="361"/>
      <c r="BG54" s="318"/>
      <c r="BH54" s="361"/>
      <c r="BI54" s="318"/>
      <c r="BJ54" s="361"/>
      <c r="BK54" s="318"/>
      <c r="BL54" s="361"/>
      <c r="BM54" s="318"/>
      <c r="BN54" s="361"/>
      <c r="BO54" s="318"/>
      <c r="BP54" s="361"/>
      <c r="BQ54" s="318"/>
      <c r="BR54" s="361"/>
      <c r="BS54" s="318"/>
      <c r="BT54" s="361"/>
      <c r="BU54" s="318"/>
      <c r="BV54" s="361"/>
      <c r="BW54" s="318"/>
      <c r="BX54" s="361"/>
      <c r="CC54" s="318"/>
      <c r="CD54" s="361"/>
    </row>
    <row r="55" spans="46:82" ht="12.75">
      <c r="AT55" s="287"/>
      <c r="AU55" s="287"/>
      <c r="AV55" s="287"/>
      <c r="AW55" s="287"/>
      <c r="AX55" s="361"/>
      <c r="AY55" s="318"/>
      <c r="AZ55" s="361"/>
      <c r="BA55" s="318"/>
      <c r="BB55" s="361"/>
      <c r="BC55" s="318"/>
      <c r="BD55" s="361"/>
      <c r="BE55" s="318"/>
      <c r="BF55" s="361"/>
      <c r="BG55" s="318"/>
      <c r="BH55" s="361"/>
      <c r="BI55" s="318"/>
      <c r="BJ55" s="361"/>
      <c r="BK55" s="318"/>
      <c r="BL55" s="361"/>
      <c r="BM55" s="318"/>
      <c r="BN55" s="361"/>
      <c r="BO55" s="318"/>
      <c r="BP55" s="361"/>
      <c r="BQ55" s="318"/>
      <c r="BR55" s="361"/>
      <c r="BS55" s="318"/>
      <c r="BT55" s="361"/>
      <c r="BU55" s="318"/>
      <c r="BV55" s="361"/>
      <c r="BW55" s="318"/>
      <c r="BX55" s="361"/>
      <c r="CC55" s="318"/>
      <c r="CD55" s="361"/>
    </row>
    <row r="56" spans="46:82" ht="12.75">
      <c r="AT56" s="287"/>
      <c r="AU56" s="287"/>
      <c r="AV56" s="287"/>
      <c r="AW56" s="287"/>
      <c r="AX56" s="361"/>
      <c r="AY56" s="318"/>
      <c r="AZ56" s="361"/>
      <c r="BA56" s="318"/>
      <c r="BB56" s="361"/>
      <c r="BC56" s="318"/>
      <c r="BD56" s="361"/>
      <c r="BE56" s="318"/>
      <c r="BF56" s="361"/>
      <c r="BG56" s="318"/>
      <c r="BH56" s="361"/>
      <c r="BI56" s="318"/>
      <c r="BJ56" s="361"/>
      <c r="BK56" s="318"/>
      <c r="BL56" s="361"/>
      <c r="BM56" s="318"/>
      <c r="BN56" s="361"/>
      <c r="BO56" s="318"/>
      <c r="BP56" s="361"/>
      <c r="BQ56" s="318"/>
      <c r="BR56" s="361"/>
      <c r="BS56" s="318"/>
      <c r="BT56" s="361"/>
      <c r="BU56" s="318"/>
      <c r="BV56" s="361"/>
      <c r="BW56" s="318"/>
      <c r="BX56" s="361"/>
      <c r="CC56" s="318"/>
      <c r="CD56" s="361"/>
    </row>
    <row r="57" spans="46:82" ht="12.75">
      <c r="AT57" s="287"/>
      <c r="AU57" s="287"/>
      <c r="AV57" s="287"/>
      <c r="AW57" s="287"/>
      <c r="AX57" s="361"/>
      <c r="AY57" s="318"/>
      <c r="AZ57" s="361"/>
      <c r="BA57" s="318"/>
      <c r="BB57" s="361"/>
      <c r="BC57" s="318"/>
      <c r="BD57" s="361"/>
      <c r="BE57" s="318"/>
      <c r="BF57" s="361"/>
      <c r="BG57" s="318"/>
      <c r="BH57" s="361"/>
      <c r="BI57" s="318"/>
      <c r="BJ57" s="361"/>
      <c r="BK57" s="318"/>
      <c r="BL57" s="361"/>
      <c r="BM57" s="318"/>
      <c r="BN57" s="361"/>
      <c r="BO57" s="318"/>
      <c r="BP57" s="361"/>
      <c r="BQ57" s="318"/>
      <c r="BR57" s="361"/>
      <c r="BS57" s="318"/>
      <c r="BT57" s="361"/>
      <c r="BU57" s="318"/>
      <c r="BV57" s="361"/>
      <c r="BW57" s="318"/>
      <c r="BX57" s="361"/>
      <c r="CC57" s="318"/>
      <c r="CD57" s="361"/>
    </row>
    <row r="58" spans="46:82" ht="12.75">
      <c r="AT58" s="287"/>
      <c r="AU58" s="287"/>
      <c r="AV58" s="287"/>
      <c r="AW58" s="287"/>
      <c r="AX58" s="361"/>
      <c r="AY58" s="318"/>
      <c r="AZ58" s="361"/>
      <c r="BA58" s="318"/>
      <c r="BB58" s="361"/>
      <c r="BC58" s="318"/>
      <c r="BD58" s="361"/>
      <c r="BE58" s="318"/>
      <c r="BF58" s="361"/>
      <c r="BG58" s="318"/>
      <c r="BH58" s="361"/>
      <c r="BI58" s="318"/>
      <c r="BJ58" s="361"/>
      <c r="BK58" s="318"/>
      <c r="BL58" s="361"/>
      <c r="BM58" s="318"/>
      <c r="BN58" s="361"/>
      <c r="BO58" s="318"/>
      <c r="BP58" s="361"/>
      <c r="BQ58" s="318"/>
      <c r="BR58" s="361"/>
      <c r="BS58" s="318"/>
      <c r="BT58" s="361"/>
      <c r="BU58" s="318"/>
      <c r="BV58" s="361"/>
      <c r="BW58" s="318"/>
      <c r="BX58" s="361"/>
      <c r="CC58" s="318"/>
      <c r="CD58" s="361"/>
    </row>
    <row r="59" spans="46:82" ht="12.75">
      <c r="AT59" s="287"/>
      <c r="AU59" s="287"/>
      <c r="AV59" s="287"/>
      <c r="AW59" s="287"/>
      <c r="AX59" s="361"/>
      <c r="AY59" s="318"/>
      <c r="AZ59" s="361"/>
      <c r="BA59" s="318"/>
      <c r="BB59" s="361"/>
      <c r="BC59" s="318"/>
      <c r="BD59" s="361"/>
      <c r="BE59" s="318"/>
      <c r="BF59" s="361"/>
      <c r="BG59" s="318"/>
      <c r="BH59" s="361"/>
      <c r="BI59" s="318"/>
      <c r="BJ59" s="361"/>
      <c r="BK59" s="318"/>
      <c r="BL59" s="361"/>
      <c r="BM59" s="318"/>
      <c r="BN59" s="361"/>
      <c r="BO59" s="318"/>
      <c r="BP59" s="361"/>
      <c r="BQ59" s="318"/>
      <c r="BR59" s="361"/>
      <c r="BS59" s="318"/>
      <c r="BT59" s="361"/>
      <c r="BU59" s="318"/>
      <c r="BV59" s="361"/>
      <c r="BW59" s="318"/>
      <c r="BX59" s="361"/>
      <c r="CC59" s="318"/>
      <c r="CD59" s="361"/>
    </row>
    <row r="60" spans="46:82" ht="12.75">
      <c r="AT60" s="287"/>
      <c r="AU60" s="287"/>
      <c r="AV60" s="287"/>
      <c r="AW60" s="287"/>
      <c r="AX60" s="361"/>
      <c r="AY60" s="318"/>
      <c r="AZ60" s="361"/>
      <c r="BA60" s="318"/>
      <c r="BB60" s="361"/>
      <c r="BC60" s="318"/>
      <c r="BD60" s="361"/>
      <c r="BE60" s="318"/>
      <c r="BF60" s="361"/>
      <c r="BG60" s="318"/>
      <c r="BH60" s="361"/>
      <c r="BI60" s="318"/>
      <c r="BJ60" s="361"/>
      <c r="BK60" s="318"/>
      <c r="BL60" s="361"/>
      <c r="BM60" s="318"/>
      <c r="BN60" s="361"/>
      <c r="BO60" s="318"/>
      <c r="BP60" s="361"/>
      <c r="BQ60" s="318"/>
      <c r="BR60" s="361"/>
      <c r="BS60" s="318"/>
      <c r="BT60" s="361"/>
      <c r="BU60" s="318"/>
      <c r="BV60" s="361"/>
      <c r="BW60" s="318"/>
      <c r="BX60" s="361"/>
      <c r="CC60" s="318"/>
      <c r="CD60" s="361"/>
    </row>
    <row r="61" spans="46:82" ht="12.75">
      <c r="AT61" s="287"/>
      <c r="AU61" s="287"/>
      <c r="AV61" s="287"/>
      <c r="AW61" s="287"/>
      <c r="AX61" s="361"/>
      <c r="AY61" s="318"/>
      <c r="AZ61" s="361"/>
      <c r="BA61" s="318"/>
      <c r="BB61" s="361"/>
      <c r="BC61" s="318"/>
      <c r="BD61" s="361"/>
      <c r="BE61" s="318"/>
      <c r="BF61" s="361"/>
      <c r="BG61" s="318"/>
      <c r="BH61" s="361"/>
      <c r="BI61" s="318"/>
      <c r="BJ61" s="361"/>
      <c r="BK61" s="318"/>
      <c r="BL61" s="361"/>
      <c r="BM61" s="318"/>
      <c r="BN61" s="361"/>
      <c r="BO61" s="318"/>
      <c r="BP61" s="361"/>
      <c r="BQ61" s="318"/>
      <c r="BR61" s="361"/>
      <c r="BS61" s="318"/>
      <c r="BT61" s="361"/>
      <c r="BU61" s="318"/>
      <c r="BV61" s="361"/>
      <c r="BW61" s="318"/>
      <c r="BX61" s="361"/>
      <c r="CC61" s="318"/>
      <c r="CD61" s="361"/>
    </row>
    <row r="62" spans="46:82" ht="12.75">
      <c r="AT62" s="287"/>
      <c r="AU62" s="287"/>
      <c r="AV62" s="287"/>
      <c r="AW62" s="287"/>
      <c r="AX62" s="361"/>
      <c r="AY62" s="318"/>
      <c r="AZ62" s="361"/>
      <c r="BA62" s="318"/>
      <c r="BB62" s="361"/>
      <c r="BC62" s="318"/>
      <c r="BD62" s="361"/>
      <c r="BE62" s="318"/>
      <c r="BF62" s="361"/>
      <c r="BG62" s="318"/>
      <c r="BH62" s="361"/>
      <c r="BI62" s="318"/>
      <c r="BJ62" s="361"/>
      <c r="BK62" s="318"/>
      <c r="BL62" s="361"/>
      <c r="BM62" s="318"/>
      <c r="BN62" s="361"/>
      <c r="BO62" s="318"/>
      <c r="BP62" s="361"/>
      <c r="BQ62" s="318"/>
      <c r="BR62" s="361"/>
      <c r="BS62" s="318"/>
      <c r="BT62" s="361"/>
      <c r="BU62" s="318"/>
      <c r="BV62" s="361"/>
      <c r="BW62" s="318"/>
      <c r="BX62" s="361"/>
      <c r="CC62" s="318"/>
      <c r="CD62" s="361"/>
    </row>
    <row r="63" spans="46:82" ht="12.75">
      <c r="AT63" s="287"/>
      <c r="AU63" s="287"/>
      <c r="AV63" s="287"/>
      <c r="AW63" s="287"/>
      <c r="AX63" s="361"/>
      <c r="AY63" s="318"/>
      <c r="AZ63" s="361"/>
      <c r="BA63" s="318"/>
      <c r="BB63" s="361"/>
      <c r="BC63" s="318"/>
      <c r="BD63" s="361"/>
      <c r="BE63" s="318"/>
      <c r="BF63" s="361"/>
      <c r="BG63" s="318"/>
      <c r="BH63" s="361"/>
      <c r="BI63" s="318"/>
      <c r="BJ63" s="361"/>
      <c r="BK63" s="318"/>
      <c r="BL63" s="361"/>
      <c r="BM63" s="318"/>
      <c r="BN63" s="361"/>
      <c r="BO63" s="318"/>
      <c r="BP63" s="361"/>
      <c r="BQ63" s="318"/>
      <c r="BR63" s="361"/>
      <c r="BS63" s="318"/>
      <c r="BT63" s="361"/>
      <c r="BU63" s="318"/>
      <c r="BV63" s="361"/>
      <c r="BW63" s="318"/>
      <c r="BX63" s="361"/>
      <c r="CC63" s="318"/>
      <c r="CD63" s="361"/>
    </row>
    <row r="64" spans="46:82" ht="12.75">
      <c r="AT64" s="287"/>
      <c r="AU64" s="287"/>
      <c r="AV64" s="287"/>
      <c r="AW64" s="287"/>
      <c r="AX64" s="361"/>
      <c r="AY64" s="318"/>
      <c r="AZ64" s="361"/>
      <c r="BA64" s="318"/>
      <c r="BB64" s="361"/>
      <c r="BC64" s="318"/>
      <c r="BD64" s="361"/>
      <c r="BE64" s="318"/>
      <c r="BF64" s="361"/>
      <c r="BG64" s="318"/>
      <c r="BH64" s="361"/>
      <c r="BI64" s="318"/>
      <c r="BJ64" s="361"/>
      <c r="BK64" s="318"/>
      <c r="BL64" s="361"/>
      <c r="BM64" s="318"/>
      <c r="BN64" s="361"/>
      <c r="BO64" s="318"/>
      <c r="BP64" s="361"/>
      <c r="BQ64" s="318"/>
      <c r="BR64" s="361"/>
      <c r="BS64" s="318"/>
      <c r="BT64" s="361"/>
      <c r="BU64" s="318"/>
      <c r="BV64" s="361"/>
      <c r="BW64" s="318"/>
      <c r="BX64" s="361"/>
      <c r="CC64" s="318"/>
      <c r="CD64" s="361"/>
    </row>
    <row r="65" spans="46:82" ht="12.75">
      <c r="AT65" s="287"/>
      <c r="AU65" s="287"/>
      <c r="AV65" s="287"/>
      <c r="AW65" s="287"/>
      <c r="AX65" s="361"/>
      <c r="AY65" s="318"/>
      <c r="AZ65" s="361"/>
      <c r="BA65" s="318"/>
      <c r="BB65" s="361"/>
      <c r="BC65" s="318"/>
      <c r="BD65" s="361"/>
      <c r="BE65" s="318"/>
      <c r="BF65" s="361"/>
      <c r="BG65" s="318"/>
      <c r="BH65" s="361"/>
      <c r="BI65" s="318"/>
      <c r="BJ65" s="361"/>
      <c r="BK65" s="318"/>
      <c r="BL65" s="361"/>
      <c r="BM65" s="318"/>
      <c r="BN65" s="361"/>
      <c r="BO65" s="318"/>
      <c r="BP65" s="361"/>
      <c r="BQ65" s="318"/>
      <c r="BR65" s="361"/>
      <c r="BS65" s="318"/>
      <c r="BT65" s="361"/>
      <c r="BU65" s="318"/>
      <c r="BV65" s="361"/>
      <c r="BW65" s="318"/>
      <c r="BX65" s="361"/>
      <c r="CC65" s="318"/>
      <c r="CD65" s="361"/>
    </row>
    <row r="66" spans="46:82" ht="12.75">
      <c r="AT66" s="287"/>
      <c r="AU66" s="287"/>
      <c r="AV66" s="287"/>
      <c r="AW66" s="287"/>
      <c r="AX66" s="361"/>
      <c r="AY66" s="318"/>
      <c r="AZ66" s="361"/>
      <c r="BA66" s="318"/>
      <c r="BB66" s="361"/>
      <c r="BC66" s="318"/>
      <c r="BD66" s="361"/>
      <c r="BE66" s="318"/>
      <c r="BF66" s="361"/>
      <c r="BG66" s="318"/>
      <c r="BH66" s="361"/>
      <c r="BI66" s="318"/>
      <c r="BJ66" s="361"/>
      <c r="BK66" s="318"/>
      <c r="BL66" s="361"/>
      <c r="BM66" s="318"/>
      <c r="BN66" s="361"/>
      <c r="BO66" s="318"/>
      <c r="BP66" s="361"/>
      <c r="BQ66" s="318"/>
      <c r="BR66" s="361"/>
      <c r="BS66" s="318"/>
      <c r="BT66" s="361"/>
      <c r="BU66" s="318"/>
      <c r="BV66" s="361"/>
      <c r="BW66" s="318"/>
      <c r="BX66" s="361"/>
      <c r="CC66" s="318"/>
      <c r="CD66" s="361"/>
    </row>
    <row r="67" spans="46:82" ht="12.75">
      <c r="AT67" s="287"/>
      <c r="AU67" s="287"/>
      <c r="AV67" s="287"/>
      <c r="AW67" s="287"/>
      <c r="AX67" s="361"/>
      <c r="AY67" s="318"/>
      <c r="AZ67" s="361"/>
      <c r="BA67" s="318"/>
      <c r="BB67" s="361"/>
      <c r="BC67" s="318"/>
      <c r="BD67" s="361"/>
      <c r="BE67" s="318"/>
      <c r="BF67" s="361"/>
      <c r="BG67" s="318"/>
      <c r="BH67" s="361"/>
      <c r="BI67" s="318"/>
      <c r="BJ67" s="361"/>
      <c r="BK67" s="318"/>
      <c r="BL67" s="361"/>
      <c r="BM67" s="318"/>
      <c r="BN67" s="361"/>
      <c r="BO67" s="318"/>
      <c r="BP67" s="361"/>
      <c r="BQ67" s="318"/>
      <c r="BR67" s="361"/>
      <c r="BS67" s="318"/>
      <c r="BT67" s="361"/>
      <c r="BU67" s="318"/>
      <c r="BV67" s="361"/>
      <c r="BW67" s="318"/>
      <c r="BX67" s="361"/>
      <c r="CC67" s="318"/>
      <c r="CD67" s="361"/>
    </row>
    <row r="68" spans="46:82" ht="12.75">
      <c r="AT68" s="287"/>
      <c r="AU68" s="287"/>
      <c r="AV68" s="287"/>
      <c r="AW68" s="287"/>
      <c r="AX68" s="361"/>
      <c r="AY68" s="318"/>
      <c r="AZ68" s="361"/>
      <c r="BA68" s="318"/>
      <c r="BB68" s="361"/>
      <c r="BC68" s="318"/>
      <c r="BD68" s="361"/>
      <c r="BE68" s="318"/>
      <c r="BF68" s="361"/>
      <c r="BG68" s="318"/>
      <c r="BH68" s="361"/>
      <c r="BI68" s="318"/>
      <c r="BJ68" s="361"/>
      <c r="BK68" s="318"/>
      <c r="BL68" s="361"/>
      <c r="BM68" s="318"/>
      <c r="BN68" s="361"/>
      <c r="BO68" s="318"/>
      <c r="BP68" s="361"/>
      <c r="BQ68" s="318"/>
      <c r="BR68" s="361"/>
      <c r="BS68" s="318"/>
      <c r="BT68" s="361"/>
      <c r="BU68" s="318"/>
      <c r="BV68" s="361"/>
      <c r="BW68" s="318"/>
      <c r="BX68" s="361"/>
      <c r="CC68" s="318"/>
      <c r="CD68" s="361"/>
    </row>
    <row r="69" spans="46:82" ht="12.75">
      <c r="AT69" s="287"/>
      <c r="AU69" s="287"/>
      <c r="AV69" s="287"/>
      <c r="AW69" s="287"/>
      <c r="AX69" s="361"/>
      <c r="AY69" s="318"/>
      <c r="AZ69" s="361"/>
      <c r="BA69" s="318"/>
      <c r="BB69" s="361"/>
      <c r="BC69" s="318"/>
      <c r="BD69" s="361"/>
      <c r="BE69" s="318"/>
      <c r="BF69" s="361"/>
      <c r="BG69" s="318"/>
      <c r="BH69" s="361"/>
      <c r="BI69" s="318"/>
      <c r="BJ69" s="361"/>
      <c r="BK69" s="318"/>
      <c r="BL69" s="361"/>
      <c r="BM69" s="318"/>
      <c r="BN69" s="361"/>
      <c r="BO69" s="318"/>
      <c r="BP69" s="361"/>
      <c r="BQ69" s="318"/>
      <c r="BR69" s="361"/>
      <c r="BS69" s="318"/>
      <c r="BT69" s="361"/>
      <c r="BU69" s="318"/>
      <c r="BV69" s="361"/>
      <c r="BW69" s="318"/>
      <c r="BX69" s="361"/>
      <c r="CC69" s="318"/>
      <c r="CD69" s="361"/>
    </row>
    <row r="70" spans="46:82" ht="12.75">
      <c r="AT70" s="287"/>
      <c r="AU70" s="287"/>
      <c r="AV70" s="287"/>
      <c r="AW70" s="287"/>
      <c r="AX70" s="361"/>
      <c r="AY70" s="318"/>
      <c r="AZ70" s="361"/>
      <c r="BA70" s="318"/>
      <c r="BB70" s="361"/>
      <c r="BC70" s="318"/>
      <c r="BD70" s="361"/>
      <c r="BE70" s="318"/>
      <c r="BF70" s="361"/>
      <c r="BG70" s="318"/>
      <c r="BH70" s="361"/>
      <c r="BI70" s="318"/>
      <c r="BJ70" s="361"/>
      <c r="BK70" s="318"/>
      <c r="BL70" s="361"/>
      <c r="BM70" s="318"/>
      <c r="BN70" s="361"/>
      <c r="BO70" s="318"/>
      <c r="BP70" s="361"/>
      <c r="BQ70" s="318"/>
      <c r="BR70" s="361"/>
      <c r="BS70" s="318"/>
      <c r="BT70" s="361"/>
      <c r="BU70" s="318"/>
      <c r="BV70" s="361"/>
      <c r="BW70" s="318"/>
      <c r="BX70" s="361"/>
      <c r="CC70" s="318"/>
      <c r="CD70" s="361"/>
    </row>
    <row r="71" spans="46:82" ht="12.75">
      <c r="AT71" s="287"/>
      <c r="AU71" s="287"/>
      <c r="AV71" s="287"/>
      <c r="AW71" s="287"/>
      <c r="AX71" s="361"/>
      <c r="AY71" s="318"/>
      <c r="AZ71" s="361"/>
      <c r="BA71" s="318"/>
      <c r="BB71" s="361"/>
      <c r="BC71" s="318"/>
      <c r="BD71" s="361"/>
      <c r="BE71" s="318"/>
      <c r="BF71" s="361"/>
      <c r="BG71" s="318"/>
      <c r="BH71" s="361"/>
      <c r="BI71" s="318"/>
      <c r="BJ71" s="361"/>
      <c r="BK71" s="318"/>
      <c r="BL71" s="361"/>
      <c r="BM71" s="318"/>
      <c r="BN71" s="361"/>
      <c r="BO71" s="318"/>
      <c r="BP71" s="361"/>
      <c r="BQ71" s="318"/>
      <c r="BR71" s="361"/>
      <c r="BS71" s="318"/>
      <c r="BT71" s="361"/>
      <c r="BU71" s="318"/>
      <c r="BV71" s="361"/>
      <c r="BW71" s="318"/>
      <c r="BX71" s="361"/>
      <c r="CC71" s="318"/>
      <c r="CD71" s="361"/>
    </row>
    <row r="72" spans="46:82" ht="12.75">
      <c r="AT72" s="287"/>
      <c r="AU72" s="287"/>
      <c r="AV72" s="287"/>
      <c r="AW72" s="287"/>
      <c r="AX72" s="361"/>
      <c r="AY72" s="318"/>
      <c r="AZ72" s="361"/>
      <c r="BA72" s="318"/>
      <c r="BB72" s="361"/>
      <c r="BC72" s="318"/>
      <c r="BD72" s="361"/>
      <c r="BE72" s="318"/>
      <c r="BF72" s="361"/>
      <c r="BG72" s="318"/>
      <c r="BH72" s="361"/>
      <c r="BI72" s="318"/>
      <c r="BJ72" s="361"/>
      <c r="BK72" s="318"/>
      <c r="BL72" s="361"/>
      <c r="BM72" s="318"/>
      <c r="BN72" s="361"/>
      <c r="BO72" s="318"/>
      <c r="BP72" s="361"/>
      <c r="BQ72" s="318"/>
      <c r="BR72" s="361"/>
      <c r="BS72" s="318"/>
      <c r="BT72" s="361"/>
      <c r="BU72" s="318"/>
      <c r="BV72" s="361"/>
      <c r="BW72" s="318"/>
      <c r="BX72" s="361"/>
      <c r="CC72" s="318"/>
      <c r="CD72" s="361"/>
    </row>
    <row r="73" spans="46:82" ht="12.75">
      <c r="AT73" s="287"/>
      <c r="AU73" s="287"/>
      <c r="AV73" s="287"/>
      <c r="AW73" s="287"/>
      <c r="AX73" s="361"/>
      <c r="AY73" s="318"/>
      <c r="AZ73" s="361"/>
      <c r="BA73" s="318"/>
      <c r="BB73" s="361"/>
      <c r="BC73" s="318"/>
      <c r="BD73" s="361"/>
      <c r="BE73" s="318"/>
      <c r="BF73" s="361"/>
      <c r="BG73" s="318"/>
      <c r="BH73" s="361"/>
      <c r="BI73" s="318"/>
      <c r="BJ73" s="361"/>
      <c r="BK73" s="318"/>
      <c r="BL73" s="361"/>
      <c r="BM73" s="318"/>
      <c r="BN73" s="361"/>
      <c r="BO73" s="318"/>
      <c r="BP73" s="361"/>
      <c r="BQ73" s="318"/>
      <c r="BR73" s="361"/>
      <c r="BS73" s="318"/>
      <c r="BT73" s="361"/>
      <c r="BU73" s="318"/>
      <c r="BV73" s="361"/>
      <c r="BW73" s="318"/>
      <c r="BX73" s="361"/>
      <c r="CC73" s="318"/>
      <c r="CD73" s="361"/>
    </row>
    <row r="74" spans="46:82" ht="12.75">
      <c r="AT74" s="287"/>
      <c r="AU74" s="287"/>
      <c r="AV74" s="287"/>
      <c r="AW74" s="287"/>
      <c r="AX74" s="361"/>
      <c r="AY74" s="318"/>
      <c r="AZ74" s="361"/>
      <c r="BA74" s="318"/>
      <c r="BB74" s="361"/>
      <c r="BC74" s="318"/>
      <c r="BD74" s="361"/>
      <c r="BE74" s="318"/>
      <c r="BF74" s="361"/>
      <c r="BG74" s="318"/>
      <c r="BH74" s="361"/>
      <c r="BI74" s="318"/>
      <c r="BJ74" s="361"/>
      <c r="BK74" s="318"/>
      <c r="BL74" s="361"/>
      <c r="BM74" s="318"/>
      <c r="BN74" s="361"/>
      <c r="BO74" s="318"/>
      <c r="BP74" s="361"/>
      <c r="BQ74" s="318"/>
      <c r="BR74" s="361"/>
      <c r="BS74" s="318"/>
      <c r="BT74" s="361"/>
      <c r="BU74" s="318"/>
      <c r="BV74" s="361"/>
      <c r="BW74" s="318"/>
      <c r="BX74" s="361"/>
      <c r="CC74" s="318"/>
      <c r="CD74" s="361"/>
    </row>
    <row r="75" spans="46:82" ht="12.75">
      <c r="AT75" s="287"/>
      <c r="AU75" s="287"/>
      <c r="AV75" s="287"/>
      <c r="AW75" s="287"/>
      <c r="AX75" s="361"/>
      <c r="AY75" s="318"/>
      <c r="AZ75" s="361"/>
      <c r="BA75" s="318"/>
      <c r="BB75" s="361"/>
      <c r="BC75" s="318"/>
      <c r="BD75" s="361"/>
      <c r="BE75" s="318"/>
      <c r="BF75" s="361"/>
      <c r="BG75" s="318"/>
      <c r="BH75" s="361"/>
      <c r="BI75" s="318"/>
      <c r="BJ75" s="361"/>
      <c r="BK75" s="318"/>
      <c r="BL75" s="361"/>
      <c r="BM75" s="318"/>
      <c r="BN75" s="361"/>
      <c r="BO75" s="318"/>
      <c r="BP75" s="361"/>
      <c r="BQ75" s="318"/>
      <c r="BR75" s="361"/>
      <c r="BS75" s="318"/>
      <c r="BT75" s="361"/>
      <c r="BU75" s="318"/>
      <c r="BV75" s="361"/>
      <c r="BW75" s="318"/>
      <c r="BX75" s="361"/>
      <c r="CC75" s="318"/>
      <c r="CD75" s="361"/>
    </row>
    <row r="76" spans="46:82" ht="12.75">
      <c r="AT76" s="287"/>
      <c r="AU76" s="287"/>
      <c r="AV76" s="287"/>
      <c r="AW76" s="287"/>
      <c r="AX76" s="361"/>
      <c r="AY76" s="318"/>
      <c r="AZ76" s="361"/>
      <c r="BA76" s="318"/>
      <c r="BB76" s="361"/>
      <c r="BC76" s="318"/>
      <c r="BD76" s="361"/>
      <c r="BE76" s="318"/>
      <c r="BF76" s="361"/>
      <c r="BG76" s="318"/>
      <c r="BH76" s="361"/>
      <c r="BI76" s="318"/>
      <c r="BJ76" s="361"/>
      <c r="BK76" s="318"/>
      <c r="BL76" s="361"/>
      <c r="BM76" s="318"/>
      <c r="BN76" s="361"/>
      <c r="BO76" s="318"/>
      <c r="BP76" s="361"/>
      <c r="BQ76" s="318"/>
      <c r="BR76" s="361"/>
      <c r="BS76" s="318"/>
      <c r="BT76" s="361"/>
      <c r="BU76" s="318"/>
      <c r="BV76" s="361"/>
      <c r="BW76" s="318"/>
      <c r="BX76" s="361"/>
      <c r="CC76" s="318"/>
      <c r="CD76" s="361"/>
    </row>
    <row r="77" spans="46:82" ht="12.75">
      <c r="AT77" s="287"/>
      <c r="AU77" s="287"/>
      <c r="AV77" s="287"/>
      <c r="AW77" s="287"/>
      <c r="AX77" s="361"/>
      <c r="AY77" s="318"/>
      <c r="AZ77" s="361"/>
      <c r="BA77" s="318"/>
      <c r="BB77" s="361"/>
      <c r="BC77" s="318"/>
      <c r="BD77" s="361"/>
      <c r="BE77" s="318"/>
      <c r="BF77" s="361"/>
      <c r="BG77" s="318"/>
      <c r="BH77" s="361"/>
      <c r="BI77" s="318"/>
      <c r="BJ77" s="361"/>
      <c r="BK77" s="318"/>
      <c r="BL77" s="361"/>
      <c r="BM77" s="318"/>
      <c r="BN77" s="361"/>
      <c r="BO77" s="318"/>
      <c r="BP77" s="361"/>
      <c r="BQ77" s="318"/>
      <c r="BR77" s="361"/>
      <c r="BS77" s="318"/>
      <c r="BT77" s="361"/>
      <c r="BU77" s="318"/>
      <c r="BV77" s="361"/>
      <c r="BW77" s="318"/>
      <c r="BX77" s="361"/>
      <c r="CC77" s="318"/>
      <c r="CD77" s="361"/>
    </row>
  </sheetData>
  <sheetProtection formatCells="0" formatColumns="0" formatRows="0" insertColumns="0"/>
  <mergeCells count="50">
    <mergeCell ref="AT47:BX47"/>
    <mergeCell ref="AT48:BX48"/>
    <mergeCell ref="AT41:BX41"/>
    <mergeCell ref="AT42:BX42"/>
    <mergeCell ref="AT45:BX45"/>
    <mergeCell ref="AT46:BX46"/>
    <mergeCell ref="AT43:BX43"/>
    <mergeCell ref="AT44:BX44"/>
    <mergeCell ref="AT37:BX37"/>
    <mergeCell ref="AT38:BX38"/>
    <mergeCell ref="AT39:BX39"/>
    <mergeCell ref="AT40:BX40"/>
    <mergeCell ref="AT33:BX33"/>
    <mergeCell ref="AT34:BX34"/>
    <mergeCell ref="AT35:BX35"/>
    <mergeCell ref="AT36:BX36"/>
    <mergeCell ref="AT30:BX30"/>
    <mergeCell ref="AT31:BX31"/>
    <mergeCell ref="AT32:BX32"/>
    <mergeCell ref="D45:AR45"/>
    <mergeCell ref="D38:AR38"/>
    <mergeCell ref="D39:AR39"/>
    <mergeCell ref="D40:AR40"/>
    <mergeCell ref="D41:AR41"/>
    <mergeCell ref="D35:AR35"/>
    <mergeCell ref="D36:AR36"/>
    <mergeCell ref="D42:AR42"/>
    <mergeCell ref="D43:AR43"/>
    <mergeCell ref="D37:AR37"/>
    <mergeCell ref="D31:AR31"/>
    <mergeCell ref="D32:AR32"/>
    <mergeCell ref="D33:AR33"/>
    <mergeCell ref="D34:AR34"/>
    <mergeCell ref="D47:AR47"/>
    <mergeCell ref="D48:AR48"/>
    <mergeCell ref="D44:AR44"/>
    <mergeCell ref="D46:AR46"/>
    <mergeCell ref="C1:E1"/>
    <mergeCell ref="D19:AQ19"/>
    <mergeCell ref="D27:AR27"/>
    <mergeCell ref="D28:AR28"/>
    <mergeCell ref="D29:AR29"/>
    <mergeCell ref="D30:AR30"/>
    <mergeCell ref="AT7:CH7"/>
    <mergeCell ref="BQ4:BR4"/>
    <mergeCell ref="D26:AR26"/>
    <mergeCell ref="D21:AQ21"/>
    <mergeCell ref="D25:AR25"/>
    <mergeCell ref="C4:AQ4"/>
    <mergeCell ref="D20:AR20"/>
  </mergeCells>
  <conditionalFormatting sqref="F15 H15 J15 L15 N15 P15 R15 T15 V15 X15 Z15 AP15 AN15 AL15 AJ15 AH15 AF15 AB15 AD15">
    <cfRule type="cellIs" priority="1" dxfId="0" operator="lessThan" stopIfTrue="1">
      <formula>F16</formula>
    </cfRule>
  </conditionalFormatting>
  <conditionalFormatting sqref="F17 H17 J17 L17 N17 P17 R17 T17 V17 X17 Z17 AB17 AD17 AF17 AH17 AJ17 AP17 AL17 AN17">
    <cfRule type="cellIs" priority="2" dxfId="0" operator="lessThan" stopIfTrue="1">
      <formula>F9+F10+F11+F12+F13+F14+F15-0.1</formula>
    </cfRule>
  </conditionalFormatting>
  <conditionalFormatting sqref="CG21 CE21 CC21 CA21 BY21 BW21 BU21 BS21 BQ21 BO21 BM21 BK21 BI21 BG21 BE21 BC21 BA21 AY21 AW21">
    <cfRule type="cellIs" priority="3" dxfId="0" operator="equal" stopIfTrue="1">
      <formula>"&lt;&gt;"</formula>
    </cfRule>
  </conditionalFormatting>
  <conditionalFormatting sqref="BC9:BC16 BE9:BE16 BG9:BG16 BI9:BI16 BK9:BK16 BM9:BM16 BO9:BO16 BQ9:BQ16 BS9:BS16 BU9:BU16 BW9:BW16 BY9:BY16 CA9:CA16 BA9:BA16 AY9:AY16 CC9:CC16 CE9:CE16 CG9:CG16">
    <cfRule type="cellIs" priority="4" dxfId="0" operator="equal" stopIfTrue="1">
      <formula>"&gt; 10%"</formula>
    </cfRule>
  </conditionalFormatting>
  <printOptions horizontalCentered="1"/>
  <pageMargins left="0.459722222222222" right="0.570138888888889" top="0.82" bottom="0.984027777777778" header="0.511805555555556" footer="0.5"/>
  <pageSetup horizontalDpi="600" verticalDpi="600" orientation="landscape" paperSize="9" scale="80" r:id="rId1"/>
  <headerFooter scaleWithDoc="0" alignWithMargins="0">
    <oddFooter xml:space="preserve">&amp;C&amp;8DENU/PNUMA CUESTIONARIO 2013 ESTADISTICAS AMBIENTALES  - Sección de los Desechos - p.&amp;P </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IT108"/>
  <sheetViews>
    <sheetView showGridLines="0" zoomScale="85" zoomScaleNormal="85" zoomScalePageLayoutView="0" workbookViewId="0" topLeftCell="C1">
      <selection activeCell="T9" sqref="T9"/>
    </sheetView>
  </sheetViews>
  <sheetFormatPr defaultColWidth="9.140625" defaultRowHeight="12.75"/>
  <cols>
    <col min="1" max="1" width="5.8515625" style="395" hidden="1" customWidth="1"/>
    <col min="2" max="2" width="9.421875" style="395" hidden="1" customWidth="1"/>
    <col min="3" max="3" width="12.28125" style="14" customWidth="1"/>
    <col min="4" max="4" width="36.7109375" style="14" customWidth="1"/>
    <col min="5" max="5" width="8.57421875" style="14" customWidth="1"/>
    <col min="6" max="6" width="6.8515625" style="142" hidden="1" customWidth="1"/>
    <col min="7" max="7" width="1.7109375" style="148" hidden="1" customWidth="1"/>
    <col min="8" max="8" width="6.8515625" style="142" hidden="1" customWidth="1"/>
    <col min="9" max="9" width="1.7109375" style="148" hidden="1" customWidth="1"/>
    <col min="10" max="10" width="6.8515625" style="142" hidden="1" customWidth="1"/>
    <col min="11" max="11" width="1.7109375" style="148" hidden="1" customWidth="1"/>
    <col min="12" max="12" width="6.8515625" style="142" hidden="1" customWidth="1"/>
    <col min="13" max="13" width="1.7109375" style="148" hidden="1" customWidth="1"/>
    <col min="14" max="14" width="6.8515625" style="142" hidden="1" customWidth="1"/>
    <col min="15" max="15" width="1.7109375" style="148" hidden="1" customWidth="1"/>
    <col min="16" max="16" width="6.8515625" style="142" hidden="1" customWidth="1"/>
    <col min="17" max="17" width="1.7109375" style="148" hidden="1" customWidth="1"/>
    <col min="18" max="18" width="6.8515625" style="142" hidden="1" customWidth="1"/>
    <col min="19" max="19" width="1.7109375" style="148" hidden="1" customWidth="1"/>
    <col min="20" max="20" width="6.8515625" style="142" customWidth="1"/>
    <col min="21" max="21" width="1.7109375" style="699" customWidth="1"/>
    <col min="22" max="22" width="6.8515625" style="142" customWidth="1"/>
    <col min="23" max="23" width="1.7109375" style="699" customWidth="1"/>
    <col min="24" max="24" width="6.8515625" style="142" customWidth="1"/>
    <col min="25" max="25" width="1.7109375" style="699" customWidth="1"/>
    <col min="26" max="26" width="6.8515625" style="142" customWidth="1"/>
    <col min="27" max="27" width="1.7109375" style="699" customWidth="1"/>
    <col min="28" max="28" width="6.8515625" style="142" customWidth="1"/>
    <col min="29" max="29" width="1.7109375" style="699" customWidth="1"/>
    <col min="30" max="30" width="6.8515625" style="148" customWidth="1"/>
    <col min="31" max="31" width="1.7109375" style="699" customWidth="1"/>
    <col min="32" max="32" width="6.8515625" style="148" customWidth="1"/>
    <col min="33" max="33" width="1.7109375" style="699" customWidth="1"/>
    <col min="34" max="34" width="6.8515625" style="142" customWidth="1"/>
    <col min="35" max="35" width="1.7109375" style="699" customWidth="1"/>
    <col min="36" max="36" width="6.8515625" style="148" customWidth="1"/>
    <col min="37" max="37" width="1.7109375" style="699" customWidth="1"/>
    <col min="38" max="38" width="6.8515625" style="148" customWidth="1"/>
    <col min="39" max="39" width="1.7109375" style="699" customWidth="1"/>
    <col min="40" max="40" width="6.8515625" style="142" customWidth="1"/>
    <col min="41" max="41" width="1.7109375" style="699" customWidth="1"/>
    <col min="42" max="42" width="6.8515625" style="142" customWidth="1"/>
    <col min="43" max="43" width="1.7109375" style="699" customWidth="1"/>
    <col min="44" max="44" width="0.2890625" style="148" customWidth="1"/>
    <col min="45" max="45" width="3.28125" style="14" customWidth="1"/>
    <col min="46" max="46" width="4.7109375" style="285" customWidth="1"/>
    <col min="47" max="47" width="35.140625" style="285" customWidth="1"/>
    <col min="48" max="48" width="7.7109375" style="285" customWidth="1"/>
    <col min="49" max="49" width="5.7109375" style="328" customWidth="1"/>
    <col min="50" max="50" width="1.7109375" style="329" customWidth="1"/>
    <col min="51" max="51" width="5.7109375" style="328" customWidth="1"/>
    <col min="52" max="52" width="1.7109375" style="329" customWidth="1"/>
    <col min="53" max="53" width="5.7109375" style="328" customWidth="1"/>
    <col min="54" max="54" width="1.7109375" style="329" customWidth="1"/>
    <col min="55" max="55" width="5.7109375" style="328" customWidth="1"/>
    <col min="56" max="56" width="1.7109375" style="329" customWidth="1"/>
    <col min="57" max="57" width="5.7109375" style="328" customWidth="1"/>
    <col min="58" max="58" width="1.7109375" style="329" customWidth="1"/>
    <col min="59" max="59" width="5.7109375" style="328" customWidth="1"/>
    <col min="60" max="60" width="1.7109375" style="329" customWidth="1"/>
    <col min="61" max="61" width="5.7109375" style="328" customWidth="1"/>
    <col min="62" max="62" width="1.7109375" style="329" customWidth="1"/>
    <col min="63" max="63" width="5.7109375" style="328" customWidth="1"/>
    <col min="64" max="64" width="1.7109375" style="329" customWidth="1"/>
    <col min="65" max="65" width="5.7109375" style="328" customWidth="1"/>
    <col min="66" max="66" width="1.7109375" style="329" customWidth="1"/>
    <col min="67" max="67" width="5.7109375" style="328" customWidth="1"/>
    <col min="68" max="68" width="1.7109375" style="329" customWidth="1"/>
    <col min="69" max="69" width="5.7109375" style="328" customWidth="1"/>
    <col min="70" max="70" width="1.7109375" style="329" customWidth="1"/>
    <col min="71" max="71" width="5.7109375" style="328" customWidth="1"/>
    <col min="72" max="72" width="1.7109375" style="329" customWidth="1"/>
    <col min="73" max="73" width="5.7109375" style="328" customWidth="1"/>
    <col min="74" max="74" width="1.7109375" style="329" customWidth="1"/>
    <col min="75" max="75" width="5.7109375" style="328" customWidth="1"/>
    <col min="76" max="76" width="1.7109375" style="329" customWidth="1"/>
    <col min="77" max="77" width="5.8515625" style="285" customWidth="1"/>
    <col min="78" max="78" width="1.7109375" style="285" customWidth="1"/>
    <col min="79" max="79" width="5.8515625" style="285" customWidth="1"/>
    <col min="80" max="80" width="1.7109375" style="285" customWidth="1"/>
    <col min="81" max="81" width="5.7109375" style="328" customWidth="1"/>
    <col min="82" max="82" width="1.7109375" style="329" customWidth="1"/>
    <col min="83" max="83" width="5.8515625" style="285" customWidth="1"/>
    <col min="84" max="84" width="1.7109375" style="285" customWidth="1"/>
    <col min="85" max="85" width="5.8515625" style="285" customWidth="1"/>
    <col min="86" max="86" width="1.7109375" style="285" customWidth="1"/>
    <col min="87" max="16384" width="9.140625" style="14" customWidth="1"/>
  </cols>
  <sheetData>
    <row r="1" spans="2:95" ht="16.5" customHeight="1">
      <c r="B1" s="395">
        <v>1</v>
      </c>
      <c r="C1" s="782" t="s">
        <v>272</v>
      </c>
      <c r="D1" s="782"/>
      <c r="E1" s="782"/>
      <c r="F1" s="477"/>
      <c r="G1" s="180"/>
      <c r="H1" s="158"/>
      <c r="I1" s="180"/>
      <c r="J1" s="158"/>
      <c r="K1" s="180"/>
      <c r="L1" s="158"/>
      <c r="M1" s="180"/>
      <c r="N1" s="158"/>
      <c r="O1" s="180"/>
      <c r="P1" s="158"/>
      <c r="Q1" s="180"/>
      <c r="R1" s="158"/>
      <c r="S1" s="180"/>
      <c r="T1" s="158"/>
      <c r="U1" s="683"/>
      <c r="V1" s="158"/>
      <c r="W1" s="683"/>
      <c r="X1" s="158"/>
      <c r="Y1" s="683"/>
      <c r="Z1" s="168"/>
      <c r="AA1" s="691"/>
      <c r="AB1" s="168"/>
      <c r="AC1" s="691"/>
      <c r="AD1" s="190"/>
      <c r="AE1" s="691"/>
      <c r="AF1" s="190"/>
      <c r="AG1" s="691"/>
      <c r="AH1" s="168"/>
      <c r="AI1" s="691"/>
      <c r="AJ1" s="190"/>
      <c r="AK1" s="691"/>
      <c r="AL1" s="190"/>
      <c r="AM1" s="691"/>
      <c r="AN1" s="168"/>
      <c r="AO1" s="691"/>
      <c r="AP1" s="168"/>
      <c r="AQ1" s="691"/>
      <c r="AR1" s="149"/>
      <c r="AS1" s="15"/>
      <c r="AT1" s="401" t="s">
        <v>7</v>
      </c>
      <c r="AU1" s="300"/>
      <c r="AV1" s="624"/>
      <c r="AW1" s="316"/>
      <c r="AX1" s="317"/>
      <c r="AY1" s="316"/>
      <c r="AZ1" s="317"/>
      <c r="BA1" s="316"/>
      <c r="BB1" s="317"/>
      <c r="BC1" s="316"/>
      <c r="BD1" s="317"/>
      <c r="BE1" s="316"/>
      <c r="BF1" s="317"/>
      <c r="BG1" s="316"/>
      <c r="BH1" s="317"/>
      <c r="BI1" s="316"/>
      <c r="BJ1" s="317"/>
      <c r="BK1" s="316"/>
      <c r="BL1" s="317"/>
      <c r="BM1" s="316"/>
      <c r="BN1" s="317"/>
      <c r="BO1" s="316"/>
      <c r="BP1" s="317"/>
      <c r="BQ1" s="316"/>
      <c r="BR1" s="317"/>
      <c r="BS1" s="316"/>
      <c r="BT1" s="317"/>
      <c r="BU1" s="316"/>
      <c r="BV1" s="318"/>
      <c r="BW1" s="316"/>
      <c r="BX1" s="318"/>
      <c r="BY1" s="300"/>
      <c r="BZ1" s="300"/>
      <c r="CA1" s="300"/>
      <c r="CB1" s="300"/>
      <c r="CC1" s="316"/>
      <c r="CD1" s="318"/>
      <c r="CE1" s="300"/>
      <c r="CF1" s="300"/>
      <c r="CG1" s="300"/>
      <c r="CH1" s="300"/>
      <c r="CI1" s="15"/>
      <c r="CJ1" s="15"/>
      <c r="CK1" s="15"/>
      <c r="CL1" s="15"/>
      <c r="CM1" s="15"/>
      <c r="CN1" s="15"/>
      <c r="CO1" s="15"/>
      <c r="CP1" s="15"/>
      <c r="CQ1" s="15"/>
    </row>
    <row r="2" spans="3:95" ht="12.75" customHeight="1">
      <c r="C2" s="60"/>
      <c r="D2" s="60"/>
      <c r="E2" s="61"/>
      <c r="F2" s="478"/>
      <c r="G2" s="181"/>
      <c r="H2" s="159"/>
      <c r="I2" s="181"/>
      <c r="J2" s="159"/>
      <c r="K2" s="181"/>
      <c r="L2" s="159"/>
      <c r="M2" s="181"/>
      <c r="N2" s="159"/>
      <c r="O2" s="181"/>
      <c r="P2" s="159"/>
      <c r="Q2" s="181"/>
      <c r="R2" s="159"/>
      <c r="S2" s="181"/>
      <c r="T2" s="159"/>
      <c r="U2" s="684"/>
      <c r="V2" s="159"/>
      <c r="W2" s="684"/>
      <c r="X2" s="159"/>
      <c r="Y2" s="684"/>
      <c r="Z2" s="169"/>
      <c r="AA2" s="692"/>
      <c r="AB2" s="169"/>
      <c r="AC2" s="692"/>
      <c r="AD2" s="191"/>
      <c r="AE2" s="692"/>
      <c r="AF2" s="191"/>
      <c r="AG2" s="692"/>
      <c r="AH2" s="169"/>
      <c r="AI2" s="692"/>
      <c r="AJ2" s="191"/>
      <c r="AK2" s="692"/>
      <c r="AL2" s="191"/>
      <c r="AM2" s="692"/>
      <c r="AN2" s="169"/>
      <c r="AO2" s="692"/>
      <c r="AP2" s="169"/>
      <c r="AQ2" s="692"/>
      <c r="AR2" s="150"/>
      <c r="AS2" s="15"/>
      <c r="AT2" s="649"/>
      <c r="AU2" s="626"/>
      <c r="AV2" s="626"/>
      <c r="AW2" s="621"/>
      <c r="AX2" s="622"/>
      <c r="AY2" s="621"/>
      <c r="AZ2" s="622"/>
      <c r="BA2" s="621"/>
      <c r="BB2" s="622"/>
      <c r="BC2" s="621"/>
      <c r="BD2" s="622"/>
      <c r="BE2" s="621"/>
      <c r="BF2" s="622"/>
      <c r="BG2" s="621"/>
      <c r="BH2" s="622"/>
      <c r="BI2" s="621"/>
      <c r="BJ2" s="622"/>
      <c r="BK2" s="621"/>
      <c r="BL2" s="622"/>
      <c r="BM2" s="621"/>
      <c r="BN2" s="622"/>
      <c r="BO2" s="621"/>
      <c r="BP2" s="622"/>
      <c r="BQ2" s="621"/>
      <c r="BR2" s="622"/>
      <c r="BS2" s="621"/>
      <c r="BT2" s="622"/>
      <c r="BU2" s="621"/>
      <c r="BV2" s="622"/>
      <c r="BW2" s="621"/>
      <c r="BX2" s="622"/>
      <c r="BY2" s="300"/>
      <c r="BZ2" s="300"/>
      <c r="CA2" s="300"/>
      <c r="CB2" s="300"/>
      <c r="CC2" s="621"/>
      <c r="CD2" s="622"/>
      <c r="CE2" s="300"/>
      <c r="CF2" s="300"/>
      <c r="CG2" s="300"/>
      <c r="CH2" s="300"/>
      <c r="CI2" s="15"/>
      <c r="CJ2" s="15"/>
      <c r="CK2" s="15"/>
      <c r="CL2" s="15"/>
      <c r="CM2" s="15"/>
      <c r="CN2" s="15"/>
      <c r="CO2" s="15"/>
      <c r="CP2" s="15"/>
      <c r="CQ2" s="15"/>
    </row>
    <row r="3" spans="1:86" s="10" customFormat="1" ht="17.25" customHeight="1">
      <c r="A3" s="395"/>
      <c r="B3" s="395"/>
      <c r="C3" s="63" t="s">
        <v>72</v>
      </c>
      <c r="D3" s="597"/>
      <c r="E3" s="577"/>
      <c r="F3" s="578"/>
      <c r="G3" s="254"/>
      <c r="H3" s="255"/>
      <c r="I3" s="254"/>
      <c r="J3" s="255"/>
      <c r="K3" s="254"/>
      <c r="L3" s="255"/>
      <c r="M3" s="254"/>
      <c r="N3" s="255"/>
      <c r="O3" s="254"/>
      <c r="P3" s="253"/>
      <c r="Q3" s="254"/>
      <c r="R3" s="253"/>
      <c r="S3" s="254"/>
      <c r="T3" s="253"/>
      <c r="U3" s="684"/>
      <c r="V3" s="63" t="s">
        <v>73</v>
      </c>
      <c r="W3" s="249"/>
      <c r="X3" s="250"/>
      <c r="Y3" s="249"/>
      <c r="Z3" s="251"/>
      <c r="AA3" s="249"/>
      <c r="AB3" s="250"/>
      <c r="AC3" s="249"/>
      <c r="AD3" s="250"/>
      <c r="AE3" s="249"/>
      <c r="AF3" s="250"/>
      <c r="AG3" s="249"/>
      <c r="AH3" s="252"/>
      <c r="AI3" s="693"/>
      <c r="AJ3" s="250"/>
      <c r="AK3" s="249"/>
      <c r="AL3" s="250"/>
      <c r="AM3" s="249"/>
      <c r="AN3" s="252"/>
      <c r="AO3" s="693"/>
      <c r="AP3" s="137"/>
      <c r="AQ3" s="693"/>
      <c r="AR3" s="261"/>
      <c r="AS3" s="203"/>
      <c r="AT3" s="508" t="s">
        <v>8</v>
      </c>
      <c r="AU3" s="302"/>
      <c r="AV3" s="303"/>
      <c r="AW3" s="304"/>
      <c r="AX3" s="406"/>
      <c r="AY3" s="406"/>
      <c r="AZ3" s="406"/>
      <c r="BA3" s="406"/>
      <c r="BB3" s="286"/>
      <c r="BC3" s="286"/>
      <c r="BD3" s="286"/>
      <c r="BE3" s="286"/>
      <c r="BF3" s="286"/>
      <c r="BG3" s="286"/>
      <c r="BH3" s="305"/>
      <c r="BI3" s="304"/>
      <c r="BJ3" s="304"/>
      <c r="BK3" s="304"/>
      <c r="BL3" s="304"/>
      <c r="BM3" s="304"/>
      <c r="BN3" s="304"/>
      <c r="BO3" s="305"/>
      <c r="BP3" s="305"/>
      <c r="BQ3" s="305"/>
      <c r="BR3" s="304"/>
      <c r="BS3" s="304"/>
      <c r="BT3" s="304"/>
      <c r="BU3" s="304"/>
      <c r="BV3" s="304"/>
      <c r="BW3" s="304"/>
      <c r="BX3" s="304"/>
      <c r="BY3" s="304"/>
      <c r="BZ3" s="302"/>
      <c r="CA3" s="302"/>
      <c r="CB3" s="302"/>
      <c r="CC3" s="304"/>
      <c r="CD3" s="304"/>
      <c r="CE3" s="304"/>
      <c r="CF3" s="302"/>
      <c r="CG3" s="302"/>
      <c r="CH3" s="302"/>
    </row>
    <row r="4" spans="1:86" s="10" customFormat="1" ht="3.75" customHeight="1">
      <c r="A4" s="395"/>
      <c r="B4" s="395"/>
      <c r="C4" s="783"/>
      <c r="D4" s="783"/>
      <c r="E4" s="783"/>
      <c r="F4" s="784"/>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193"/>
      <c r="AS4" s="203"/>
      <c r="AT4" s="627"/>
      <c r="AU4" s="301"/>
      <c r="AV4" s="301"/>
      <c r="AW4" s="301"/>
      <c r="AX4" s="301"/>
      <c r="AY4" s="301"/>
      <c r="AZ4" s="301"/>
      <c r="BA4" s="628"/>
      <c r="BB4" s="629"/>
      <c r="BC4" s="628"/>
      <c r="BD4" s="629"/>
      <c r="BE4" s="628"/>
      <c r="BF4" s="629"/>
      <c r="BG4" s="628"/>
      <c r="BH4" s="629"/>
      <c r="BI4" s="628"/>
      <c r="BJ4" s="629"/>
      <c r="BK4" s="628"/>
      <c r="BL4" s="629"/>
      <c r="BM4" s="630"/>
      <c r="BN4" s="631"/>
      <c r="BO4" s="630"/>
      <c r="BP4" s="631"/>
      <c r="BQ4" s="823"/>
      <c r="BR4" s="823"/>
      <c r="BS4" s="630"/>
      <c r="BT4" s="631"/>
      <c r="BU4" s="630"/>
      <c r="BV4" s="631"/>
      <c r="BW4" s="630"/>
      <c r="BX4" s="631"/>
      <c r="BY4" s="302"/>
      <c r="BZ4" s="301"/>
      <c r="CA4" s="301"/>
      <c r="CB4" s="301"/>
      <c r="CC4" s="630"/>
      <c r="CD4" s="631"/>
      <c r="CE4" s="302"/>
      <c r="CF4" s="301"/>
      <c r="CG4" s="301"/>
      <c r="CH4" s="301"/>
    </row>
    <row r="5" spans="1:89" ht="22.5" customHeight="1">
      <c r="A5" s="442"/>
      <c r="C5" s="593" t="s">
        <v>113</v>
      </c>
      <c r="D5" s="596"/>
      <c r="E5" s="281"/>
      <c r="F5" s="479"/>
      <c r="G5" s="182"/>
      <c r="H5" s="160"/>
      <c r="I5" s="182"/>
      <c r="J5" s="160"/>
      <c r="K5" s="182"/>
      <c r="L5" s="160"/>
      <c r="M5" s="182"/>
      <c r="N5" s="160"/>
      <c r="O5" s="182"/>
      <c r="P5" s="160"/>
      <c r="Q5" s="182"/>
      <c r="R5" s="160"/>
      <c r="S5" s="182"/>
      <c r="T5" s="160"/>
      <c r="U5" s="685"/>
      <c r="V5" s="160"/>
      <c r="W5" s="685"/>
      <c r="X5" s="160"/>
      <c r="Y5" s="685"/>
      <c r="Z5" s="160"/>
      <c r="AA5" s="685"/>
      <c r="AB5" s="160"/>
      <c r="AC5" s="685"/>
      <c r="AD5" s="182"/>
      <c r="AE5" s="685"/>
      <c r="AF5" s="182"/>
      <c r="AG5" s="685"/>
      <c r="AH5" s="160"/>
      <c r="AI5" s="685"/>
      <c r="AJ5" s="182"/>
      <c r="AK5" s="685"/>
      <c r="AL5" s="182"/>
      <c r="AM5" s="685"/>
      <c r="AN5" s="160"/>
      <c r="AO5" s="685"/>
      <c r="AP5" s="160"/>
      <c r="AQ5" s="685"/>
      <c r="AR5" s="176"/>
      <c r="AS5" s="199"/>
      <c r="AT5" s="511" t="s">
        <v>9</v>
      </c>
      <c r="AU5" s="632"/>
      <c r="AV5" s="632"/>
      <c r="AW5" s="632"/>
      <c r="AX5" s="361"/>
      <c r="AY5" s="320"/>
      <c r="AZ5" s="361"/>
      <c r="BA5" s="320"/>
      <c r="BB5" s="361"/>
      <c r="BC5" s="320"/>
      <c r="BD5" s="361"/>
      <c r="BE5" s="320"/>
      <c r="BF5" s="361"/>
      <c r="BG5" s="320"/>
      <c r="BH5" s="361"/>
      <c r="BI5" s="320"/>
      <c r="BJ5" s="361"/>
      <c r="BK5" s="320"/>
      <c r="BL5" s="361"/>
      <c r="BM5" s="320"/>
      <c r="BN5" s="361"/>
      <c r="BO5" s="320"/>
      <c r="BP5" s="361"/>
      <c r="BQ5" s="320"/>
      <c r="BR5" s="361"/>
      <c r="BS5" s="320"/>
      <c r="BT5" s="361"/>
      <c r="BU5" s="320"/>
      <c r="BV5" s="361"/>
      <c r="BW5" s="320"/>
      <c r="BX5" s="361"/>
      <c r="BY5" s="302"/>
      <c r="BZ5" s="302"/>
      <c r="CA5" s="302"/>
      <c r="CB5" s="302"/>
      <c r="CC5" s="320"/>
      <c r="CD5" s="361"/>
      <c r="CE5" s="302"/>
      <c r="CF5" s="302"/>
      <c r="CG5" s="302"/>
      <c r="CH5" s="302"/>
      <c r="CI5" s="100"/>
      <c r="CJ5" s="100"/>
      <c r="CK5" s="100"/>
    </row>
    <row r="6" spans="2:95" ht="18.75" customHeight="1">
      <c r="B6" s="395">
        <v>167</v>
      </c>
      <c r="C6" s="133" t="s">
        <v>128</v>
      </c>
      <c r="D6" s="133"/>
      <c r="E6" s="133"/>
      <c r="F6" s="480"/>
      <c r="G6" s="183"/>
      <c r="H6" s="161"/>
      <c r="I6" s="183"/>
      <c r="J6" s="161"/>
      <c r="K6" s="183"/>
      <c r="L6" s="161"/>
      <c r="M6" s="183"/>
      <c r="N6" s="161"/>
      <c r="O6" s="183"/>
      <c r="P6" s="161"/>
      <c r="Q6" s="183"/>
      <c r="R6" s="161"/>
      <c r="S6" s="189"/>
      <c r="T6" s="167"/>
      <c r="U6" s="686"/>
      <c r="V6" s="167"/>
      <c r="W6" s="686"/>
      <c r="X6" s="167"/>
      <c r="Y6" s="686"/>
      <c r="Z6" s="167"/>
      <c r="AA6" s="686"/>
      <c r="AB6" s="167"/>
      <c r="AC6" s="686"/>
      <c r="AD6" s="189"/>
      <c r="AE6" s="686"/>
      <c r="AF6" s="189"/>
      <c r="AG6" s="686"/>
      <c r="AH6" s="167"/>
      <c r="AI6" s="686"/>
      <c r="AJ6" s="189"/>
      <c r="AK6" s="686"/>
      <c r="AL6" s="189"/>
      <c r="AM6" s="686"/>
      <c r="AN6" s="167"/>
      <c r="AO6" s="686"/>
      <c r="AP6" s="167"/>
      <c r="AQ6" s="686"/>
      <c r="AR6" s="194"/>
      <c r="AS6" s="208"/>
      <c r="AT6" s="508"/>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15"/>
      <c r="CJ6" s="15"/>
      <c r="CK6" s="15"/>
      <c r="CL6" s="15"/>
      <c r="CM6" s="15"/>
      <c r="CN6" s="15"/>
      <c r="CO6" s="15"/>
      <c r="CP6" s="15"/>
      <c r="CQ6" s="15"/>
    </row>
    <row r="7" spans="1:95" s="112" customFormat="1" ht="16.5" customHeight="1">
      <c r="A7" s="445"/>
      <c r="B7" s="445"/>
      <c r="F7" s="379"/>
      <c r="G7" s="184"/>
      <c r="H7" s="166"/>
      <c r="I7" s="184"/>
      <c r="J7" s="166"/>
      <c r="K7" s="184"/>
      <c r="L7" s="166"/>
      <c r="M7" s="184"/>
      <c r="N7" s="166"/>
      <c r="O7" s="184"/>
      <c r="P7" s="166"/>
      <c r="Q7" s="184"/>
      <c r="R7" s="165"/>
      <c r="S7" s="256"/>
      <c r="T7" s="388" t="s">
        <v>74</v>
      </c>
      <c r="U7" s="256"/>
      <c r="V7" s="257"/>
      <c r="W7" s="256"/>
      <c r="X7" s="257"/>
      <c r="Y7" s="256"/>
      <c r="Z7" s="258"/>
      <c r="AA7" s="256"/>
      <c r="AB7" s="165"/>
      <c r="AC7" s="256"/>
      <c r="AD7" s="257"/>
      <c r="AE7" s="256"/>
      <c r="AF7" s="259"/>
      <c r="AG7" s="256"/>
      <c r="AH7" s="260"/>
      <c r="AI7" s="563"/>
      <c r="AJ7" s="257"/>
      <c r="AK7" s="256"/>
      <c r="AL7" s="259"/>
      <c r="AM7" s="256"/>
      <c r="AN7" s="260"/>
      <c r="AO7" s="563"/>
      <c r="AP7" s="13"/>
      <c r="AQ7" s="378" t="s">
        <v>75</v>
      </c>
      <c r="AR7" s="155"/>
      <c r="AS7" s="209"/>
      <c r="AT7" s="650" t="s">
        <v>16</v>
      </c>
      <c r="AU7" s="651"/>
      <c r="AV7" s="652"/>
      <c r="AW7" s="653"/>
      <c r="AX7" s="654"/>
      <c r="AY7" s="653"/>
      <c r="AZ7" s="654"/>
      <c r="BA7" s="653"/>
      <c r="BB7" s="654"/>
      <c r="BC7" s="653"/>
      <c r="BD7" s="654"/>
      <c r="BE7" s="653"/>
      <c r="BF7" s="654"/>
      <c r="BG7" s="653"/>
      <c r="BH7" s="654"/>
      <c r="BI7" s="653"/>
      <c r="BJ7" s="654"/>
      <c r="BK7" s="655"/>
      <c r="BL7" s="656"/>
      <c r="BM7" s="657"/>
      <c r="BN7" s="656"/>
      <c r="BO7" s="655"/>
      <c r="BP7" s="656"/>
      <c r="BQ7" s="658"/>
      <c r="BR7" s="659"/>
      <c r="BS7" s="658"/>
      <c r="BT7" s="659"/>
      <c r="BU7" s="658"/>
      <c r="BV7" s="659"/>
      <c r="BW7" s="658"/>
      <c r="BX7" s="659"/>
      <c r="BY7" s="660"/>
      <c r="BZ7" s="660"/>
      <c r="CA7" s="660"/>
      <c r="CB7" s="660"/>
      <c r="CC7" s="658"/>
      <c r="CD7" s="659"/>
      <c r="CE7" s="660"/>
      <c r="CF7" s="660"/>
      <c r="CG7" s="660"/>
      <c r="CH7" s="660"/>
      <c r="CI7" s="209"/>
      <c r="CJ7" s="209"/>
      <c r="CK7" s="209"/>
      <c r="CL7" s="209"/>
      <c r="CM7" s="209"/>
      <c r="CN7" s="209"/>
      <c r="CO7" s="209"/>
      <c r="CP7" s="209"/>
      <c r="CQ7" s="209"/>
    </row>
    <row r="8" spans="1:92" s="98" customFormat="1" ht="31.5" customHeight="1">
      <c r="A8" s="402"/>
      <c r="B8" s="446">
        <v>2</v>
      </c>
      <c r="C8" s="70" t="s">
        <v>76</v>
      </c>
      <c r="D8" s="70" t="s">
        <v>77</v>
      </c>
      <c r="E8" s="70" t="s">
        <v>78</v>
      </c>
      <c r="F8" s="144">
        <v>1990</v>
      </c>
      <c r="G8" s="145"/>
      <c r="H8" s="144">
        <v>1995</v>
      </c>
      <c r="I8" s="145"/>
      <c r="J8" s="144">
        <v>1996</v>
      </c>
      <c r="K8" s="145"/>
      <c r="L8" s="144">
        <v>1997</v>
      </c>
      <c r="M8" s="145"/>
      <c r="N8" s="144">
        <v>1998</v>
      </c>
      <c r="O8" s="145"/>
      <c r="P8" s="144">
        <v>1999</v>
      </c>
      <c r="Q8" s="145"/>
      <c r="R8" s="144">
        <v>2000</v>
      </c>
      <c r="S8" s="145"/>
      <c r="T8" s="144">
        <v>2001</v>
      </c>
      <c r="U8" s="735"/>
      <c r="V8" s="144">
        <v>2002</v>
      </c>
      <c r="W8" s="735"/>
      <c r="X8" s="144">
        <v>2003</v>
      </c>
      <c r="Y8" s="735"/>
      <c r="Z8" s="144">
        <v>2004</v>
      </c>
      <c r="AA8" s="735"/>
      <c r="AB8" s="144">
        <v>2005</v>
      </c>
      <c r="AC8" s="735"/>
      <c r="AD8" s="144">
        <v>2006</v>
      </c>
      <c r="AE8" s="735"/>
      <c r="AF8" s="144">
        <v>2007</v>
      </c>
      <c r="AG8" s="735"/>
      <c r="AH8" s="144">
        <v>2008</v>
      </c>
      <c r="AI8" s="735"/>
      <c r="AJ8" s="144">
        <v>2009</v>
      </c>
      <c r="AK8" s="735"/>
      <c r="AL8" s="144">
        <v>2010</v>
      </c>
      <c r="AM8" s="735"/>
      <c r="AN8" s="144">
        <v>2011</v>
      </c>
      <c r="AO8" s="735"/>
      <c r="AP8" s="144">
        <v>2012</v>
      </c>
      <c r="AQ8" s="735"/>
      <c r="AR8" s="200"/>
      <c r="AS8" s="277"/>
      <c r="AT8" s="70" t="s">
        <v>159</v>
      </c>
      <c r="AU8" s="70" t="s">
        <v>160</v>
      </c>
      <c r="AV8" s="70" t="s">
        <v>161</v>
      </c>
      <c r="AW8" s="144">
        <v>1990</v>
      </c>
      <c r="AX8" s="145"/>
      <c r="AY8" s="144">
        <v>1995</v>
      </c>
      <c r="AZ8" s="145"/>
      <c r="BA8" s="144">
        <v>1996</v>
      </c>
      <c r="BB8" s="145"/>
      <c r="BC8" s="144">
        <v>1997</v>
      </c>
      <c r="BD8" s="145"/>
      <c r="BE8" s="144">
        <v>1998</v>
      </c>
      <c r="BF8" s="145"/>
      <c r="BG8" s="144">
        <v>1999</v>
      </c>
      <c r="BH8" s="145"/>
      <c r="BI8" s="144">
        <v>2000</v>
      </c>
      <c r="BJ8" s="145"/>
      <c r="BK8" s="144">
        <v>2001</v>
      </c>
      <c r="BL8" s="145"/>
      <c r="BM8" s="144">
        <v>2002</v>
      </c>
      <c r="BN8" s="145"/>
      <c r="BO8" s="144">
        <v>2003</v>
      </c>
      <c r="BP8" s="145"/>
      <c r="BQ8" s="144">
        <v>2004</v>
      </c>
      <c r="BR8" s="145"/>
      <c r="BS8" s="144">
        <v>2005</v>
      </c>
      <c r="BT8" s="145"/>
      <c r="BU8" s="144">
        <v>2006</v>
      </c>
      <c r="BV8" s="145"/>
      <c r="BW8" s="144">
        <v>2007</v>
      </c>
      <c r="BX8" s="145"/>
      <c r="BY8" s="144">
        <v>2008</v>
      </c>
      <c r="BZ8" s="145"/>
      <c r="CA8" s="144">
        <v>2009</v>
      </c>
      <c r="CB8" s="145"/>
      <c r="CC8" s="144">
        <v>2010</v>
      </c>
      <c r="CD8" s="145"/>
      <c r="CE8" s="144">
        <v>2011</v>
      </c>
      <c r="CF8" s="145"/>
      <c r="CG8" s="144">
        <v>2012</v>
      </c>
      <c r="CH8" s="145"/>
      <c r="CI8" s="201"/>
      <c r="CJ8" s="201"/>
      <c r="CK8" s="201"/>
      <c r="CL8" s="201"/>
      <c r="CM8" s="201"/>
      <c r="CN8" s="201"/>
    </row>
    <row r="9" spans="1:92" s="98" customFormat="1" ht="18.75" customHeight="1">
      <c r="A9" s="402"/>
      <c r="B9" s="447">
        <v>2819</v>
      </c>
      <c r="C9" s="72">
        <v>1</v>
      </c>
      <c r="D9" s="113" t="s">
        <v>114</v>
      </c>
      <c r="E9" s="739" t="s">
        <v>115</v>
      </c>
      <c r="F9" s="682"/>
      <c r="G9" s="681"/>
      <c r="H9" s="682"/>
      <c r="I9" s="681"/>
      <c r="J9" s="682"/>
      <c r="K9" s="681"/>
      <c r="L9" s="682"/>
      <c r="M9" s="681"/>
      <c r="N9" s="682"/>
      <c r="O9" s="681"/>
      <c r="P9" s="682"/>
      <c r="Q9" s="681"/>
      <c r="R9" s="682"/>
      <c r="S9" s="681"/>
      <c r="T9" s="682"/>
      <c r="U9" s="681"/>
      <c r="V9" s="682"/>
      <c r="W9" s="681"/>
      <c r="X9" s="682"/>
      <c r="Y9" s="681"/>
      <c r="Z9" s="682"/>
      <c r="AA9" s="681"/>
      <c r="AB9" s="682"/>
      <c r="AC9" s="681"/>
      <c r="AD9" s="682"/>
      <c r="AE9" s="681"/>
      <c r="AF9" s="682"/>
      <c r="AG9" s="681"/>
      <c r="AH9" s="682"/>
      <c r="AI9" s="681"/>
      <c r="AJ9" s="682"/>
      <c r="AK9" s="681"/>
      <c r="AL9" s="682"/>
      <c r="AM9" s="681"/>
      <c r="AN9" s="682"/>
      <c r="AO9" s="681"/>
      <c r="AP9" s="682"/>
      <c r="AQ9" s="681"/>
      <c r="AR9" s="197"/>
      <c r="AS9" s="136"/>
      <c r="AT9" s="306">
        <v>1</v>
      </c>
      <c r="AU9" s="475" t="s">
        <v>181</v>
      </c>
      <c r="AV9" s="306" t="s">
        <v>182</v>
      </c>
      <c r="AW9" s="372" t="s">
        <v>130</v>
      </c>
      <c r="AX9" s="362"/>
      <c r="AY9" s="314" t="str">
        <f>IF(OR(ISBLANK(F9),ISBLANK(H9)),"N/A",IF(ABS((H9-F9)/F9)&gt;1,"&gt; 100%","ok"))</f>
        <v>N/A</v>
      </c>
      <c r="AZ9" s="362"/>
      <c r="BA9" s="375" t="str">
        <f>IF(OR(ISBLANK(H9),ISBLANK(J9)),"N/A",IF(ABS((J9-H9)/J9)&gt;0.25,"&gt; 25%","ok"))</f>
        <v>N/A</v>
      </c>
      <c r="BB9" s="375"/>
      <c r="BC9" s="375" t="str">
        <f aca="true" t="shared" si="0" ref="BC9:CA9">IF(OR(ISBLANK(J9),ISBLANK(L9)),"N/A",IF(ABS((L9-J9)/L9)&gt;0.25,"&gt; 25%","ok"))</f>
        <v>N/A</v>
      </c>
      <c r="BD9" s="375"/>
      <c r="BE9" s="375" t="str">
        <f t="shared" si="0"/>
        <v>N/A</v>
      </c>
      <c r="BF9" s="375"/>
      <c r="BG9" s="375" t="str">
        <f t="shared" si="0"/>
        <v>N/A</v>
      </c>
      <c r="BH9" s="375"/>
      <c r="BI9" s="375" t="str">
        <f t="shared" si="0"/>
        <v>N/A</v>
      </c>
      <c r="BJ9" s="375"/>
      <c r="BK9" s="375" t="str">
        <f t="shared" si="0"/>
        <v>N/A</v>
      </c>
      <c r="BL9" s="375"/>
      <c r="BM9" s="375" t="str">
        <f t="shared" si="0"/>
        <v>N/A</v>
      </c>
      <c r="BN9" s="375"/>
      <c r="BO9" s="375" t="str">
        <f t="shared" si="0"/>
        <v>N/A</v>
      </c>
      <c r="BP9" s="375"/>
      <c r="BQ9" s="375" t="str">
        <f t="shared" si="0"/>
        <v>N/A</v>
      </c>
      <c r="BR9" s="375"/>
      <c r="BS9" s="375" t="str">
        <f t="shared" si="0"/>
        <v>N/A</v>
      </c>
      <c r="BT9" s="375"/>
      <c r="BU9" s="375" t="str">
        <f t="shared" si="0"/>
        <v>N/A</v>
      </c>
      <c r="BV9" s="375"/>
      <c r="BW9" s="375" t="str">
        <f t="shared" si="0"/>
        <v>N/A</v>
      </c>
      <c r="BX9" s="375"/>
      <c r="BY9" s="375" t="str">
        <f t="shared" si="0"/>
        <v>N/A</v>
      </c>
      <c r="BZ9" s="375"/>
      <c r="CA9" s="375" t="str">
        <f t="shared" si="0"/>
        <v>N/A</v>
      </c>
      <c r="CB9" s="362"/>
      <c r="CC9" s="375" t="str">
        <f>IF(OR(ISBLANK(AJ9),ISBLANK(AL9)),"N/A",IF(ABS((AL9-AJ9)/AL9)&gt;0.25,"&gt; 25%","ok"))</f>
        <v>N/A</v>
      </c>
      <c r="CD9" s="375"/>
      <c r="CE9" s="375" t="str">
        <f>IF(OR(ISBLANK(AL9),ISBLANK(AN9)),"N/A",IF(ABS((AN9-AL9)/AN9)&gt;0.25,"&gt; 25%","ok"))</f>
        <v>N/A</v>
      </c>
      <c r="CF9" s="375"/>
      <c r="CG9" s="375" t="str">
        <f>IF(OR(ISBLANK(AN9),ISBLANK(AP9)),"N/A",IF(ABS((AP9-AN9)/AP9)&gt;0.25,"&gt; 25%","ok"))</f>
        <v>N/A</v>
      </c>
      <c r="CH9" s="362"/>
      <c r="CI9" s="201"/>
      <c r="CJ9" s="201"/>
      <c r="CK9" s="201"/>
      <c r="CL9" s="201"/>
      <c r="CM9" s="201"/>
      <c r="CN9" s="201"/>
    </row>
    <row r="10" spans="2:92" ht="21.75" customHeight="1">
      <c r="B10" s="447">
        <v>2820</v>
      </c>
      <c r="C10" s="76">
        <v>2</v>
      </c>
      <c r="D10" s="113" t="s">
        <v>116</v>
      </c>
      <c r="E10" s="76" t="s">
        <v>171</v>
      </c>
      <c r="F10" s="673"/>
      <c r="G10" s="664"/>
      <c r="H10" s="673"/>
      <c r="I10" s="664"/>
      <c r="J10" s="673"/>
      <c r="K10" s="664"/>
      <c r="L10" s="673"/>
      <c r="M10" s="664"/>
      <c r="N10" s="673"/>
      <c r="O10" s="664"/>
      <c r="P10" s="673"/>
      <c r="Q10" s="664"/>
      <c r="R10" s="673"/>
      <c r="S10" s="664"/>
      <c r="T10" s="673"/>
      <c r="U10" s="664"/>
      <c r="V10" s="673"/>
      <c r="W10" s="664"/>
      <c r="X10" s="673"/>
      <c r="Y10" s="664"/>
      <c r="Z10" s="673"/>
      <c r="AA10" s="664"/>
      <c r="AB10" s="673"/>
      <c r="AC10" s="664"/>
      <c r="AD10" s="673"/>
      <c r="AE10" s="664"/>
      <c r="AF10" s="673"/>
      <c r="AG10" s="664"/>
      <c r="AH10" s="673"/>
      <c r="AI10" s="664"/>
      <c r="AJ10" s="673"/>
      <c r="AK10" s="664"/>
      <c r="AL10" s="673"/>
      <c r="AM10" s="664"/>
      <c r="AN10" s="673"/>
      <c r="AO10" s="664"/>
      <c r="AP10" s="673"/>
      <c r="AQ10" s="664"/>
      <c r="AR10" s="197"/>
      <c r="AS10" s="99"/>
      <c r="AT10" s="239">
        <v>2</v>
      </c>
      <c r="AU10" s="475" t="s">
        <v>183</v>
      </c>
      <c r="AV10" s="306" t="s">
        <v>171</v>
      </c>
      <c r="AW10" s="324" t="s">
        <v>130</v>
      </c>
      <c r="AX10" s="240"/>
      <c r="AY10" s="314" t="str">
        <f>IF(OR(ISBLANK(F10),ISBLANK(H10)),"N/A",IF(ABS((H10-F10)/F10)&gt;1,"&gt; 100%","ok"))</f>
        <v>N/A</v>
      </c>
      <c r="AZ10" s="240"/>
      <c r="BA10" s="344" t="str">
        <f>IF(OR(ISBLANK(H10),ISBLANK(J10)),"N/A",IF(ABS(J10-H10)&gt;25,"&gt; 25%","ok"))</f>
        <v>N/A</v>
      </c>
      <c r="BB10" s="344"/>
      <c r="BC10" s="344" t="str">
        <f aca="true" t="shared" si="1" ref="BC10:CG10">IF(OR(ISBLANK(J10),ISBLANK(L10)),"N/A",IF(ABS(L10-J10)&gt;25,"&gt; 25%","ok"))</f>
        <v>N/A</v>
      </c>
      <c r="BD10" s="344"/>
      <c r="BE10" s="344" t="str">
        <f t="shared" si="1"/>
        <v>N/A</v>
      </c>
      <c r="BF10" s="344"/>
      <c r="BG10" s="344" t="str">
        <f t="shared" si="1"/>
        <v>N/A</v>
      </c>
      <c r="BH10" s="344"/>
      <c r="BI10" s="344" t="str">
        <f t="shared" si="1"/>
        <v>N/A</v>
      </c>
      <c r="BJ10" s="344"/>
      <c r="BK10" s="344" t="str">
        <f t="shared" si="1"/>
        <v>N/A</v>
      </c>
      <c r="BL10" s="344"/>
      <c r="BM10" s="344" t="str">
        <f t="shared" si="1"/>
        <v>N/A</v>
      </c>
      <c r="BN10" s="344"/>
      <c r="BO10" s="344" t="str">
        <f t="shared" si="1"/>
        <v>N/A</v>
      </c>
      <c r="BP10" s="344"/>
      <c r="BQ10" s="344" t="str">
        <f t="shared" si="1"/>
        <v>N/A</v>
      </c>
      <c r="BR10" s="344"/>
      <c r="BS10" s="344" t="str">
        <f t="shared" si="1"/>
        <v>N/A</v>
      </c>
      <c r="BT10" s="344"/>
      <c r="BU10" s="344" t="str">
        <f t="shared" si="1"/>
        <v>N/A</v>
      </c>
      <c r="BV10" s="344"/>
      <c r="BW10" s="344" t="str">
        <f t="shared" si="1"/>
        <v>N/A</v>
      </c>
      <c r="BX10" s="344"/>
      <c r="BY10" s="344" t="str">
        <f t="shared" si="1"/>
        <v>N/A</v>
      </c>
      <c r="BZ10" s="344"/>
      <c r="CA10" s="344" t="str">
        <f t="shared" si="1"/>
        <v>N/A</v>
      </c>
      <c r="CB10" s="344"/>
      <c r="CC10" s="344" t="str">
        <f t="shared" si="1"/>
        <v>N/A</v>
      </c>
      <c r="CD10" s="344"/>
      <c r="CE10" s="344" t="str">
        <f t="shared" si="1"/>
        <v>N/A</v>
      </c>
      <c r="CF10" s="344"/>
      <c r="CG10" s="344" t="str">
        <f t="shared" si="1"/>
        <v>N/A</v>
      </c>
      <c r="CH10" s="240"/>
      <c r="CI10" s="15"/>
      <c r="CJ10" s="15"/>
      <c r="CK10" s="15"/>
      <c r="CL10" s="15"/>
      <c r="CM10" s="15"/>
      <c r="CN10" s="15"/>
    </row>
    <row r="11" spans="2:92" ht="24" customHeight="1">
      <c r="B11" s="447">
        <v>2822</v>
      </c>
      <c r="C11" s="76">
        <v>3</v>
      </c>
      <c r="D11" s="594" t="s">
        <v>117</v>
      </c>
      <c r="E11" s="76" t="s">
        <v>162</v>
      </c>
      <c r="F11" s="673"/>
      <c r="G11" s="664"/>
      <c r="H11" s="673"/>
      <c r="I11" s="664"/>
      <c r="J11" s="673"/>
      <c r="K11" s="664"/>
      <c r="L11" s="673"/>
      <c r="M11" s="664"/>
      <c r="N11" s="673"/>
      <c r="O11" s="664"/>
      <c r="P11" s="673"/>
      <c r="Q11" s="664"/>
      <c r="R11" s="673"/>
      <c r="S11" s="664"/>
      <c r="T11" s="673"/>
      <c r="U11" s="664"/>
      <c r="V11" s="673"/>
      <c r="W11" s="664"/>
      <c r="X11" s="673"/>
      <c r="Y11" s="664"/>
      <c r="Z11" s="673"/>
      <c r="AA11" s="664"/>
      <c r="AB11" s="673"/>
      <c r="AC11" s="664"/>
      <c r="AD11" s="673"/>
      <c r="AE11" s="664"/>
      <c r="AF11" s="673"/>
      <c r="AG11" s="664"/>
      <c r="AH11" s="673"/>
      <c r="AI11" s="664"/>
      <c r="AJ11" s="673"/>
      <c r="AK11" s="664"/>
      <c r="AL11" s="673"/>
      <c r="AM11" s="664"/>
      <c r="AN11" s="673"/>
      <c r="AO11" s="664"/>
      <c r="AP11" s="673"/>
      <c r="AQ11" s="664"/>
      <c r="AR11" s="197"/>
      <c r="AS11" s="99"/>
      <c r="AT11" s="239">
        <v>3</v>
      </c>
      <c r="AU11" s="307" t="s">
        <v>184</v>
      </c>
      <c r="AV11" s="306" t="s">
        <v>162</v>
      </c>
      <c r="AW11" s="324" t="s">
        <v>130</v>
      </c>
      <c r="AX11" s="240"/>
      <c r="AY11" s="314" t="str">
        <f aca="true" t="shared" si="2" ref="AY11:AY20">IF(OR(ISBLANK(F11),ISBLANK(H11)),"N/A",IF(ABS((H11-F11)/F11)&gt;1,"&gt; 100%","ok"))</f>
        <v>N/A</v>
      </c>
      <c r="AZ11" s="240"/>
      <c r="BA11" s="344" t="str">
        <f>IF(OR(ISBLANK(H11),ISBLANK(J11)),"N/A",IF(ABS((J11-H11)/J11)&gt;0.25,"&gt; 25%","ok"))</f>
        <v>N/A</v>
      </c>
      <c r="BB11" s="344"/>
      <c r="BC11" s="344" t="str">
        <f aca="true" t="shared" si="3" ref="BC11:CA20">IF(OR(ISBLANK(J11),ISBLANK(L11)),"N/A",IF(ABS((L11-J11)/L11)&gt;0.25,"&gt; 25%","ok"))</f>
        <v>N/A</v>
      </c>
      <c r="BD11" s="344"/>
      <c r="BE11" s="344" t="str">
        <f t="shared" si="3"/>
        <v>N/A</v>
      </c>
      <c r="BF11" s="344"/>
      <c r="BG11" s="344" t="str">
        <f t="shared" si="3"/>
        <v>N/A</v>
      </c>
      <c r="BH11" s="344"/>
      <c r="BI11" s="344" t="str">
        <f t="shared" si="3"/>
        <v>N/A</v>
      </c>
      <c r="BJ11" s="344"/>
      <c r="BK11" s="344" t="str">
        <f t="shared" si="3"/>
        <v>N/A</v>
      </c>
      <c r="BL11" s="344"/>
      <c r="BM11" s="344" t="str">
        <f t="shared" si="3"/>
        <v>N/A</v>
      </c>
      <c r="BN11" s="344"/>
      <c r="BO11" s="344" t="str">
        <f t="shared" si="3"/>
        <v>N/A</v>
      </c>
      <c r="BP11" s="344"/>
      <c r="BQ11" s="344" t="str">
        <f t="shared" si="3"/>
        <v>N/A</v>
      </c>
      <c r="BR11" s="344"/>
      <c r="BS11" s="344" t="str">
        <f t="shared" si="3"/>
        <v>N/A</v>
      </c>
      <c r="BT11" s="344"/>
      <c r="BU11" s="344" t="str">
        <f t="shared" si="3"/>
        <v>N/A</v>
      </c>
      <c r="BV11" s="344"/>
      <c r="BW11" s="344" t="str">
        <f t="shared" si="3"/>
        <v>N/A</v>
      </c>
      <c r="BX11" s="344"/>
      <c r="BY11" s="344" t="str">
        <f t="shared" si="3"/>
        <v>N/A</v>
      </c>
      <c r="BZ11" s="344"/>
      <c r="CA11" s="344" t="str">
        <f t="shared" si="3"/>
        <v>N/A</v>
      </c>
      <c r="CB11" s="240"/>
      <c r="CC11" s="344" t="str">
        <f aca="true" t="shared" si="4" ref="CC11:CC20">IF(OR(ISBLANK(AJ11),ISBLANK(AL11)),"N/A",IF(ABS((AL11-AJ11)/AL11)&gt;0.25,"&gt; 25%","ok"))</f>
        <v>N/A</v>
      </c>
      <c r="CD11" s="344"/>
      <c r="CE11" s="344" t="str">
        <f aca="true" t="shared" si="5" ref="CE11:CE20">IF(OR(ISBLANK(AL11),ISBLANK(AN11)),"N/A",IF(ABS((AN11-AL11)/AN11)&gt;0.25,"&gt; 25%","ok"))</f>
        <v>N/A</v>
      </c>
      <c r="CF11" s="344"/>
      <c r="CG11" s="344" t="str">
        <f aca="true" t="shared" si="6" ref="CG11:CG20">IF(OR(ISBLANK(AN11),ISBLANK(AP11)),"N/A",IF(ABS((AP11-AN11)/AP11)&gt;0.25,"&gt; 25%","ok"))</f>
        <v>N/A</v>
      </c>
      <c r="CH11" s="240"/>
      <c r="CI11" s="15"/>
      <c r="CJ11" s="15"/>
      <c r="CK11" s="15"/>
      <c r="CL11" s="15"/>
      <c r="CM11" s="15"/>
      <c r="CN11" s="15"/>
    </row>
    <row r="12" spans="2:92" ht="24" customHeight="1">
      <c r="B12" s="447">
        <v>2823</v>
      </c>
      <c r="C12" s="72">
        <v>4</v>
      </c>
      <c r="D12" s="594" t="s">
        <v>118</v>
      </c>
      <c r="E12" s="76" t="s">
        <v>162</v>
      </c>
      <c r="F12" s="673"/>
      <c r="G12" s="664"/>
      <c r="H12" s="673"/>
      <c r="I12" s="664"/>
      <c r="J12" s="673"/>
      <c r="K12" s="664"/>
      <c r="L12" s="673"/>
      <c r="M12" s="664"/>
      <c r="N12" s="673"/>
      <c r="O12" s="664"/>
      <c r="P12" s="673"/>
      <c r="Q12" s="664"/>
      <c r="R12" s="673"/>
      <c r="S12" s="664"/>
      <c r="T12" s="673"/>
      <c r="U12" s="664"/>
      <c r="V12" s="673"/>
      <c r="W12" s="664"/>
      <c r="X12" s="673"/>
      <c r="Y12" s="664"/>
      <c r="Z12" s="673"/>
      <c r="AA12" s="664"/>
      <c r="AB12" s="673"/>
      <c r="AC12" s="664"/>
      <c r="AD12" s="673"/>
      <c r="AE12" s="664"/>
      <c r="AF12" s="673"/>
      <c r="AG12" s="664"/>
      <c r="AH12" s="673"/>
      <c r="AI12" s="664"/>
      <c r="AJ12" s="673"/>
      <c r="AK12" s="664"/>
      <c r="AL12" s="673"/>
      <c r="AM12" s="664"/>
      <c r="AN12" s="673"/>
      <c r="AO12" s="664"/>
      <c r="AP12" s="673"/>
      <c r="AQ12" s="664"/>
      <c r="AR12" s="197"/>
      <c r="AS12" s="99"/>
      <c r="AT12" s="306">
        <v>4</v>
      </c>
      <c r="AU12" s="307" t="s">
        <v>185</v>
      </c>
      <c r="AV12" s="306" t="s">
        <v>162</v>
      </c>
      <c r="AW12" s="324" t="s">
        <v>130</v>
      </c>
      <c r="AX12" s="240"/>
      <c r="AY12" s="314" t="str">
        <f t="shared" si="2"/>
        <v>N/A</v>
      </c>
      <c r="AZ12" s="240"/>
      <c r="BA12" s="344" t="str">
        <f aca="true" t="shared" si="7" ref="BA12:BA20">IF(OR(ISBLANK(H12),ISBLANK(J12)),"N/A",IF(ABS((J12-H12)/J12)&gt;0.25,"&gt; 25%","ok"))</f>
        <v>N/A</v>
      </c>
      <c r="BB12" s="344"/>
      <c r="BC12" s="344" t="str">
        <f t="shared" si="3"/>
        <v>N/A</v>
      </c>
      <c r="BD12" s="344"/>
      <c r="BE12" s="344" t="str">
        <f t="shared" si="3"/>
        <v>N/A</v>
      </c>
      <c r="BF12" s="344"/>
      <c r="BG12" s="344" t="str">
        <f t="shared" si="3"/>
        <v>N/A</v>
      </c>
      <c r="BH12" s="344"/>
      <c r="BI12" s="344" t="str">
        <f t="shared" si="3"/>
        <v>N/A</v>
      </c>
      <c r="BJ12" s="344"/>
      <c r="BK12" s="344" t="str">
        <f t="shared" si="3"/>
        <v>N/A</v>
      </c>
      <c r="BL12" s="344"/>
      <c r="BM12" s="344" t="str">
        <f t="shared" si="3"/>
        <v>N/A</v>
      </c>
      <c r="BN12" s="344"/>
      <c r="BO12" s="344" t="str">
        <f t="shared" si="3"/>
        <v>N/A</v>
      </c>
      <c r="BP12" s="344"/>
      <c r="BQ12" s="344" t="str">
        <f t="shared" si="3"/>
        <v>N/A</v>
      </c>
      <c r="BR12" s="344"/>
      <c r="BS12" s="344" t="str">
        <f t="shared" si="3"/>
        <v>N/A</v>
      </c>
      <c r="BT12" s="344"/>
      <c r="BU12" s="344" t="str">
        <f t="shared" si="3"/>
        <v>N/A</v>
      </c>
      <c r="BV12" s="344"/>
      <c r="BW12" s="344" t="str">
        <f t="shared" si="3"/>
        <v>N/A</v>
      </c>
      <c r="BX12" s="344"/>
      <c r="BY12" s="344" t="str">
        <f t="shared" si="3"/>
        <v>N/A</v>
      </c>
      <c r="BZ12" s="344"/>
      <c r="CA12" s="344" t="str">
        <f t="shared" si="3"/>
        <v>N/A</v>
      </c>
      <c r="CB12" s="240"/>
      <c r="CC12" s="344" t="str">
        <f t="shared" si="4"/>
        <v>N/A</v>
      </c>
      <c r="CD12" s="344"/>
      <c r="CE12" s="344" t="str">
        <f t="shared" si="5"/>
        <v>N/A</v>
      </c>
      <c r="CF12" s="344"/>
      <c r="CG12" s="344" t="str">
        <f t="shared" si="6"/>
        <v>N/A</v>
      </c>
      <c r="CH12" s="240"/>
      <c r="CI12" s="15"/>
      <c r="CJ12" s="15"/>
      <c r="CK12" s="15"/>
      <c r="CL12" s="15"/>
      <c r="CM12" s="15"/>
      <c r="CN12" s="15"/>
    </row>
    <row r="13" spans="1:92" ht="24" customHeight="1">
      <c r="A13" s="395" t="s">
        <v>165</v>
      </c>
      <c r="B13" s="447">
        <v>2825</v>
      </c>
      <c r="C13" s="76">
        <v>5</v>
      </c>
      <c r="D13" s="207" t="s">
        <v>323</v>
      </c>
      <c r="E13" s="76" t="s">
        <v>162</v>
      </c>
      <c r="F13" s="674"/>
      <c r="G13" s="669"/>
      <c r="H13" s="674"/>
      <c r="I13" s="669"/>
      <c r="J13" s="674"/>
      <c r="K13" s="669"/>
      <c r="L13" s="674"/>
      <c r="M13" s="669"/>
      <c r="N13" s="674"/>
      <c r="O13" s="669"/>
      <c r="P13" s="674"/>
      <c r="Q13" s="669"/>
      <c r="R13" s="674"/>
      <c r="S13" s="669"/>
      <c r="T13" s="674"/>
      <c r="U13" s="697"/>
      <c r="V13" s="674"/>
      <c r="W13" s="697"/>
      <c r="X13" s="674"/>
      <c r="Y13" s="697"/>
      <c r="Z13" s="674"/>
      <c r="AA13" s="697"/>
      <c r="AB13" s="674"/>
      <c r="AC13" s="697"/>
      <c r="AD13" s="674"/>
      <c r="AE13" s="697"/>
      <c r="AF13" s="674"/>
      <c r="AG13" s="697"/>
      <c r="AH13" s="674"/>
      <c r="AI13" s="697"/>
      <c r="AJ13" s="674"/>
      <c r="AK13" s="697"/>
      <c r="AL13" s="674"/>
      <c r="AM13" s="697"/>
      <c r="AN13" s="674"/>
      <c r="AO13" s="697"/>
      <c r="AP13" s="674"/>
      <c r="AQ13" s="664"/>
      <c r="AR13" s="197"/>
      <c r="AS13" s="99"/>
      <c r="AT13" s="239">
        <v>5</v>
      </c>
      <c r="AU13" s="373" t="s">
        <v>212</v>
      </c>
      <c r="AV13" s="306" t="s">
        <v>162</v>
      </c>
      <c r="AW13" s="324" t="s">
        <v>130</v>
      </c>
      <c r="AX13" s="240"/>
      <c r="AY13" s="314" t="str">
        <f t="shared" si="2"/>
        <v>N/A</v>
      </c>
      <c r="AZ13" s="240"/>
      <c r="BA13" s="344" t="str">
        <f t="shared" si="7"/>
        <v>N/A</v>
      </c>
      <c r="BB13" s="344"/>
      <c r="BC13" s="344" t="str">
        <f t="shared" si="3"/>
        <v>N/A</v>
      </c>
      <c r="BD13" s="344"/>
      <c r="BE13" s="344" t="str">
        <f t="shared" si="3"/>
        <v>N/A</v>
      </c>
      <c r="BF13" s="344"/>
      <c r="BG13" s="344" t="str">
        <f t="shared" si="3"/>
        <v>N/A</v>
      </c>
      <c r="BH13" s="344"/>
      <c r="BI13" s="344" t="str">
        <f t="shared" si="3"/>
        <v>N/A</v>
      </c>
      <c r="BJ13" s="344"/>
      <c r="BK13" s="344" t="str">
        <f t="shared" si="3"/>
        <v>N/A</v>
      </c>
      <c r="BL13" s="344"/>
      <c r="BM13" s="344" t="str">
        <f t="shared" si="3"/>
        <v>N/A</v>
      </c>
      <c r="BN13" s="344"/>
      <c r="BO13" s="344" t="str">
        <f t="shared" si="3"/>
        <v>N/A</v>
      </c>
      <c r="BP13" s="344"/>
      <c r="BQ13" s="344" t="str">
        <f t="shared" si="3"/>
        <v>N/A</v>
      </c>
      <c r="BR13" s="344"/>
      <c r="BS13" s="344" t="str">
        <f t="shared" si="3"/>
        <v>N/A</v>
      </c>
      <c r="BT13" s="344"/>
      <c r="BU13" s="344" t="str">
        <f t="shared" si="3"/>
        <v>N/A</v>
      </c>
      <c r="BV13" s="344"/>
      <c r="BW13" s="344" t="str">
        <f t="shared" si="3"/>
        <v>N/A</v>
      </c>
      <c r="BX13" s="344"/>
      <c r="BY13" s="344" t="str">
        <f t="shared" si="3"/>
        <v>N/A</v>
      </c>
      <c r="BZ13" s="344"/>
      <c r="CA13" s="344" t="str">
        <f t="shared" si="3"/>
        <v>N/A</v>
      </c>
      <c r="CB13" s="240"/>
      <c r="CC13" s="344" t="str">
        <f t="shared" si="4"/>
        <v>N/A</v>
      </c>
      <c r="CD13" s="344"/>
      <c r="CE13" s="344" t="str">
        <f t="shared" si="5"/>
        <v>N/A</v>
      </c>
      <c r="CF13" s="344"/>
      <c r="CG13" s="344" t="str">
        <f t="shared" si="6"/>
        <v>N/A</v>
      </c>
      <c r="CH13" s="240"/>
      <c r="CI13" s="15"/>
      <c r="CJ13" s="15"/>
      <c r="CK13" s="15"/>
      <c r="CL13" s="15"/>
      <c r="CM13" s="15"/>
      <c r="CN13" s="15"/>
    </row>
    <row r="14" spans="1:92" s="1" customFormat="1" ht="22.5" customHeight="1">
      <c r="A14" s="395"/>
      <c r="B14" s="405">
        <v>2876</v>
      </c>
      <c r="C14" s="72">
        <v>6</v>
      </c>
      <c r="D14" s="138" t="s">
        <v>103</v>
      </c>
      <c r="E14" s="76" t="s">
        <v>162</v>
      </c>
      <c r="F14" s="673"/>
      <c r="G14" s="664"/>
      <c r="H14" s="673"/>
      <c r="I14" s="664"/>
      <c r="J14" s="673"/>
      <c r="K14" s="664"/>
      <c r="L14" s="673"/>
      <c r="M14" s="664"/>
      <c r="N14" s="673"/>
      <c r="O14" s="664"/>
      <c r="P14" s="673"/>
      <c r="Q14" s="664"/>
      <c r="R14" s="673"/>
      <c r="S14" s="664"/>
      <c r="T14" s="673"/>
      <c r="U14" s="664"/>
      <c r="V14" s="673"/>
      <c r="W14" s="664"/>
      <c r="X14" s="673"/>
      <c r="Y14" s="664"/>
      <c r="Z14" s="673"/>
      <c r="AA14" s="664"/>
      <c r="AB14" s="673"/>
      <c r="AC14" s="664"/>
      <c r="AD14" s="680"/>
      <c r="AE14" s="664"/>
      <c r="AF14" s="680"/>
      <c r="AG14" s="664"/>
      <c r="AH14" s="673"/>
      <c r="AI14" s="664"/>
      <c r="AJ14" s="673"/>
      <c r="AK14" s="664"/>
      <c r="AL14" s="680"/>
      <c r="AM14" s="664"/>
      <c r="AN14" s="680"/>
      <c r="AO14" s="664"/>
      <c r="AP14" s="673"/>
      <c r="AQ14" s="664"/>
      <c r="AR14" s="197"/>
      <c r="AS14" s="99"/>
      <c r="AT14" s="306">
        <v>6</v>
      </c>
      <c r="AU14" s="307" t="s">
        <v>237</v>
      </c>
      <c r="AV14" s="306" t="s">
        <v>162</v>
      </c>
      <c r="AW14" s="324" t="s">
        <v>130</v>
      </c>
      <c r="AX14" s="240"/>
      <c r="AY14" s="314" t="str">
        <f t="shared" si="2"/>
        <v>N/A</v>
      </c>
      <c r="AZ14" s="240"/>
      <c r="BA14" s="344" t="str">
        <f t="shared" si="7"/>
        <v>N/A</v>
      </c>
      <c r="BB14" s="344"/>
      <c r="BC14" s="344" t="str">
        <f t="shared" si="3"/>
        <v>N/A</v>
      </c>
      <c r="BD14" s="344"/>
      <c r="BE14" s="344" t="str">
        <f t="shared" si="3"/>
        <v>N/A</v>
      </c>
      <c r="BF14" s="344"/>
      <c r="BG14" s="344" t="str">
        <f t="shared" si="3"/>
        <v>N/A</v>
      </c>
      <c r="BH14" s="344"/>
      <c r="BI14" s="344" t="str">
        <f t="shared" si="3"/>
        <v>N/A</v>
      </c>
      <c r="BJ14" s="344"/>
      <c r="BK14" s="344" t="str">
        <f t="shared" si="3"/>
        <v>N/A</v>
      </c>
      <c r="BL14" s="344"/>
      <c r="BM14" s="344" t="str">
        <f t="shared" si="3"/>
        <v>N/A</v>
      </c>
      <c r="BN14" s="344"/>
      <c r="BO14" s="344" t="str">
        <f t="shared" si="3"/>
        <v>N/A</v>
      </c>
      <c r="BP14" s="344"/>
      <c r="BQ14" s="344" t="str">
        <f t="shared" si="3"/>
        <v>N/A</v>
      </c>
      <c r="BR14" s="344"/>
      <c r="BS14" s="344" t="str">
        <f t="shared" si="3"/>
        <v>N/A</v>
      </c>
      <c r="BT14" s="344"/>
      <c r="BU14" s="344" t="str">
        <f t="shared" si="3"/>
        <v>N/A</v>
      </c>
      <c r="BV14" s="344"/>
      <c r="BW14" s="344" t="str">
        <f t="shared" si="3"/>
        <v>N/A</v>
      </c>
      <c r="BX14" s="344"/>
      <c r="BY14" s="344" t="str">
        <f t="shared" si="3"/>
        <v>N/A</v>
      </c>
      <c r="BZ14" s="344"/>
      <c r="CA14" s="344" t="str">
        <f t="shared" si="3"/>
        <v>N/A</v>
      </c>
      <c r="CB14" s="240"/>
      <c r="CC14" s="344" t="str">
        <f t="shared" si="4"/>
        <v>N/A</v>
      </c>
      <c r="CD14" s="344"/>
      <c r="CE14" s="344" t="str">
        <f t="shared" si="5"/>
        <v>N/A</v>
      </c>
      <c r="CF14" s="344"/>
      <c r="CG14" s="344" t="str">
        <f t="shared" si="6"/>
        <v>N/A</v>
      </c>
      <c r="CH14" s="240"/>
      <c r="CI14" s="100"/>
      <c r="CJ14" s="100"/>
      <c r="CK14" s="100"/>
      <c r="CL14" s="100"/>
      <c r="CM14" s="100"/>
      <c r="CN14" s="100"/>
    </row>
    <row r="15" spans="2:92" ht="18.75" customHeight="1">
      <c r="B15" s="447">
        <v>2877</v>
      </c>
      <c r="C15" s="76">
        <v>7</v>
      </c>
      <c r="D15" s="583" t="s">
        <v>104</v>
      </c>
      <c r="E15" s="76" t="s">
        <v>162</v>
      </c>
      <c r="F15" s="673"/>
      <c r="G15" s="664"/>
      <c r="H15" s="673"/>
      <c r="I15" s="664"/>
      <c r="J15" s="673"/>
      <c r="K15" s="664"/>
      <c r="L15" s="673"/>
      <c r="M15" s="664"/>
      <c r="N15" s="673"/>
      <c r="O15" s="664"/>
      <c r="P15" s="673"/>
      <c r="Q15" s="664"/>
      <c r="R15" s="673"/>
      <c r="S15" s="664"/>
      <c r="T15" s="673"/>
      <c r="U15" s="664"/>
      <c r="V15" s="673"/>
      <c r="W15" s="664"/>
      <c r="X15" s="673"/>
      <c r="Y15" s="664"/>
      <c r="Z15" s="673"/>
      <c r="AA15" s="664"/>
      <c r="AB15" s="673"/>
      <c r="AC15" s="664"/>
      <c r="AD15" s="680"/>
      <c r="AE15" s="664"/>
      <c r="AF15" s="680"/>
      <c r="AG15" s="664"/>
      <c r="AH15" s="673"/>
      <c r="AI15" s="664"/>
      <c r="AJ15" s="673"/>
      <c r="AK15" s="664"/>
      <c r="AL15" s="680"/>
      <c r="AM15" s="664"/>
      <c r="AN15" s="680"/>
      <c r="AO15" s="664"/>
      <c r="AP15" s="673"/>
      <c r="AQ15" s="664"/>
      <c r="AR15" s="197"/>
      <c r="AS15" s="99"/>
      <c r="AT15" s="239">
        <v>7</v>
      </c>
      <c r="AU15" s="307" t="s">
        <v>197</v>
      </c>
      <c r="AV15" s="306" t="s">
        <v>162</v>
      </c>
      <c r="AW15" s="324" t="s">
        <v>130</v>
      </c>
      <c r="AX15" s="240"/>
      <c r="AY15" s="314" t="str">
        <f t="shared" si="2"/>
        <v>N/A</v>
      </c>
      <c r="AZ15" s="240"/>
      <c r="BA15" s="344" t="str">
        <f t="shared" si="7"/>
        <v>N/A</v>
      </c>
      <c r="BB15" s="344"/>
      <c r="BC15" s="344" t="str">
        <f t="shared" si="3"/>
        <v>N/A</v>
      </c>
      <c r="BD15" s="344"/>
      <c r="BE15" s="344" t="str">
        <f t="shared" si="3"/>
        <v>N/A</v>
      </c>
      <c r="BF15" s="344"/>
      <c r="BG15" s="344" t="str">
        <f t="shared" si="3"/>
        <v>N/A</v>
      </c>
      <c r="BH15" s="344"/>
      <c r="BI15" s="344" t="str">
        <f t="shared" si="3"/>
        <v>N/A</v>
      </c>
      <c r="BJ15" s="344"/>
      <c r="BK15" s="344" t="str">
        <f t="shared" si="3"/>
        <v>N/A</v>
      </c>
      <c r="BL15" s="344"/>
      <c r="BM15" s="344" t="str">
        <f t="shared" si="3"/>
        <v>N/A</v>
      </c>
      <c r="BN15" s="344"/>
      <c r="BO15" s="344" t="str">
        <f t="shared" si="3"/>
        <v>N/A</v>
      </c>
      <c r="BP15" s="344"/>
      <c r="BQ15" s="344" t="str">
        <f t="shared" si="3"/>
        <v>N/A</v>
      </c>
      <c r="BR15" s="344"/>
      <c r="BS15" s="344" t="str">
        <f t="shared" si="3"/>
        <v>N/A</v>
      </c>
      <c r="BT15" s="344"/>
      <c r="BU15" s="344" t="str">
        <f t="shared" si="3"/>
        <v>N/A</v>
      </c>
      <c r="BV15" s="344"/>
      <c r="BW15" s="344" t="str">
        <f t="shared" si="3"/>
        <v>N/A</v>
      </c>
      <c r="BX15" s="344"/>
      <c r="BY15" s="344" t="str">
        <f t="shared" si="3"/>
        <v>N/A</v>
      </c>
      <c r="BZ15" s="344"/>
      <c r="CA15" s="344" t="str">
        <f t="shared" si="3"/>
        <v>N/A</v>
      </c>
      <c r="CB15" s="240"/>
      <c r="CC15" s="344" t="str">
        <f t="shared" si="4"/>
        <v>N/A</v>
      </c>
      <c r="CD15" s="344"/>
      <c r="CE15" s="344" t="str">
        <f t="shared" si="5"/>
        <v>N/A</v>
      </c>
      <c r="CF15" s="344"/>
      <c r="CG15" s="344" t="str">
        <f t="shared" si="6"/>
        <v>N/A</v>
      </c>
      <c r="CH15" s="240"/>
      <c r="CI15" s="15"/>
      <c r="CJ15" s="15"/>
      <c r="CK15" s="15"/>
      <c r="CL15" s="15"/>
      <c r="CM15" s="15"/>
      <c r="CN15" s="15"/>
    </row>
    <row r="16" spans="1:92" ht="18.75" customHeight="1">
      <c r="A16" s="395" t="s">
        <v>172</v>
      </c>
      <c r="B16" s="447">
        <v>2827</v>
      </c>
      <c r="C16" s="72">
        <v>8</v>
      </c>
      <c r="D16" s="583" t="s">
        <v>64</v>
      </c>
      <c r="E16" s="76" t="s">
        <v>162</v>
      </c>
      <c r="F16" s="674"/>
      <c r="G16" s="664"/>
      <c r="H16" s="674"/>
      <c r="I16" s="664"/>
      <c r="J16" s="674"/>
      <c r="K16" s="664"/>
      <c r="L16" s="674"/>
      <c r="M16" s="664"/>
      <c r="N16" s="674"/>
      <c r="O16" s="664"/>
      <c r="P16" s="674"/>
      <c r="Q16" s="664"/>
      <c r="R16" s="674"/>
      <c r="S16" s="664"/>
      <c r="T16" s="674"/>
      <c r="U16" s="664"/>
      <c r="V16" s="674"/>
      <c r="W16" s="664"/>
      <c r="X16" s="674"/>
      <c r="Y16" s="664"/>
      <c r="Z16" s="674"/>
      <c r="AA16" s="664"/>
      <c r="AB16" s="674"/>
      <c r="AC16" s="697"/>
      <c r="AD16" s="674"/>
      <c r="AE16" s="697"/>
      <c r="AF16" s="674"/>
      <c r="AG16" s="697"/>
      <c r="AH16" s="674"/>
      <c r="AI16" s="697"/>
      <c r="AJ16" s="674"/>
      <c r="AK16" s="697"/>
      <c r="AL16" s="674"/>
      <c r="AM16" s="697"/>
      <c r="AN16" s="674"/>
      <c r="AO16" s="697"/>
      <c r="AP16" s="674"/>
      <c r="AQ16" s="664"/>
      <c r="AR16" s="197"/>
      <c r="AS16" s="99"/>
      <c r="AT16" s="306">
        <v>8</v>
      </c>
      <c r="AU16" s="307" t="s">
        <v>195</v>
      </c>
      <c r="AV16" s="306" t="s">
        <v>162</v>
      </c>
      <c r="AW16" s="324" t="s">
        <v>130</v>
      </c>
      <c r="AX16" s="240"/>
      <c r="AY16" s="314" t="str">
        <f t="shared" si="2"/>
        <v>N/A</v>
      </c>
      <c r="AZ16" s="240"/>
      <c r="BA16" s="344" t="str">
        <f t="shared" si="7"/>
        <v>N/A</v>
      </c>
      <c r="BB16" s="344"/>
      <c r="BC16" s="344" t="str">
        <f t="shared" si="3"/>
        <v>N/A</v>
      </c>
      <c r="BD16" s="344"/>
      <c r="BE16" s="344" t="str">
        <f t="shared" si="3"/>
        <v>N/A</v>
      </c>
      <c r="BF16" s="344"/>
      <c r="BG16" s="344" t="str">
        <f t="shared" si="3"/>
        <v>N/A</v>
      </c>
      <c r="BH16" s="344"/>
      <c r="BI16" s="344" t="str">
        <f t="shared" si="3"/>
        <v>N/A</v>
      </c>
      <c r="BJ16" s="344"/>
      <c r="BK16" s="344" t="str">
        <f t="shared" si="3"/>
        <v>N/A</v>
      </c>
      <c r="BL16" s="344"/>
      <c r="BM16" s="344" t="str">
        <f t="shared" si="3"/>
        <v>N/A</v>
      </c>
      <c r="BN16" s="344"/>
      <c r="BO16" s="344" t="str">
        <f t="shared" si="3"/>
        <v>N/A</v>
      </c>
      <c r="BP16" s="344"/>
      <c r="BQ16" s="344" t="str">
        <f t="shared" si="3"/>
        <v>N/A</v>
      </c>
      <c r="BR16" s="344"/>
      <c r="BS16" s="344" t="str">
        <f t="shared" si="3"/>
        <v>N/A</v>
      </c>
      <c r="BT16" s="344"/>
      <c r="BU16" s="344" t="str">
        <f t="shared" si="3"/>
        <v>N/A</v>
      </c>
      <c r="BV16" s="344"/>
      <c r="BW16" s="344" t="str">
        <f t="shared" si="3"/>
        <v>N/A</v>
      </c>
      <c r="BX16" s="344"/>
      <c r="BY16" s="344" t="str">
        <f t="shared" si="3"/>
        <v>N/A</v>
      </c>
      <c r="BZ16" s="344"/>
      <c r="CA16" s="344" t="str">
        <f t="shared" si="3"/>
        <v>N/A</v>
      </c>
      <c r="CB16" s="240"/>
      <c r="CC16" s="344" t="str">
        <f t="shared" si="4"/>
        <v>N/A</v>
      </c>
      <c r="CD16" s="344"/>
      <c r="CE16" s="344" t="str">
        <f t="shared" si="5"/>
        <v>N/A</v>
      </c>
      <c r="CF16" s="344"/>
      <c r="CG16" s="344" t="str">
        <f t="shared" si="6"/>
        <v>N/A</v>
      </c>
      <c r="CH16" s="240"/>
      <c r="CI16" s="15"/>
      <c r="CJ16" s="15"/>
      <c r="CK16" s="15"/>
      <c r="CL16" s="15"/>
      <c r="CM16" s="15"/>
      <c r="CN16" s="15"/>
    </row>
    <row r="17" spans="2:92" ht="18.75" customHeight="1">
      <c r="B17" s="447">
        <v>2878</v>
      </c>
      <c r="C17" s="76">
        <v>9</v>
      </c>
      <c r="D17" s="102" t="s">
        <v>312</v>
      </c>
      <c r="E17" s="76" t="s">
        <v>162</v>
      </c>
      <c r="F17" s="674"/>
      <c r="G17" s="664"/>
      <c r="H17" s="674"/>
      <c r="I17" s="664"/>
      <c r="J17" s="674"/>
      <c r="K17" s="664"/>
      <c r="L17" s="674"/>
      <c r="M17" s="664"/>
      <c r="N17" s="674"/>
      <c r="O17" s="664"/>
      <c r="P17" s="674"/>
      <c r="Q17" s="664"/>
      <c r="R17" s="674"/>
      <c r="S17" s="664"/>
      <c r="T17" s="674"/>
      <c r="U17" s="664"/>
      <c r="V17" s="674"/>
      <c r="W17" s="664"/>
      <c r="X17" s="674"/>
      <c r="Y17" s="664"/>
      <c r="Z17" s="674"/>
      <c r="AA17" s="664"/>
      <c r="AB17" s="674"/>
      <c r="AC17" s="664"/>
      <c r="AD17" s="676"/>
      <c r="AE17" s="663"/>
      <c r="AF17" s="676"/>
      <c r="AG17" s="663"/>
      <c r="AH17" s="674"/>
      <c r="AI17" s="664"/>
      <c r="AJ17" s="674"/>
      <c r="AK17" s="664"/>
      <c r="AL17" s="676"/>
      <c r="AM17" s="663"/>
      <c r="AN17" s="676"/>
      <c r="AO17" s="663"/>
      <c r="AP17" s="674"/>
      <c r="AQ17" s="664"/>
      <c r="AR17" s="197"/>
      <c r="AS17" s="99"/>
      <c r="AT17" s="239">
        <v>9</v>
      </c>
      <c r="AU17" s="307" t="s">
        <v>238</v>
      </c>
      <c r="AV17" s="306" t="s">
        <v>162</v>
      </c>
      <c r="AW17" s="324" t="s">
        <v>130</v>
      </c>
      <c r="AX17" s="240"/>
      <c r="AY17" s="451" t="str">
        <f t="shared" si="2"/>
        <v>N/A</v>
      </c>
      <c r="AZ17" s="240"/>
      <c r="BA17" s="344" t="str">
        <f t="shared" si="7"/>
        <v>N/A</v>
      </c>
      <c r="BB17" s="344"/>
      <c r="BC17" s="344" t="str">
        <f t="shared" si="3"/>
        <v>N/A</v>
      </c>
      <c r="BD17" s="344"/>
      <c r="BE17" s="344" t="str">
        <f t="shared" si="3"/>
        <v>N/A</v>
      </c>
      <c r="BF17" s="344"/>
      <c r="BG17" s="344" t="str">
        <f t="shared" si="3"/>
        <v>N/A</v>
      </c>
      <c r="BH17" s="344"/>
      <c r="BI17" s="344" t="str">
        <f t="shared" si="3"/>
        <v>N/A</v>
      </c>
      <c r="BJ17" s="344"/>
      <c r="BK17" s="344" t="str">
        <f t="shared" si="3"/>
        <v>N/A</v>
      </c>
      <c r="BL17" s="344"/>
      <c r="BM17" s="344" t="str">
        <f t="shared" si="3"/>
        <v>N/A</v>
      </c>
      <c r="BN17" s="344"/>
      <c r="BO17" s="344" t="str">
        <f t="shared" si="3"/>
        <v>N/A</v>
      </c>
      <c r="BP17" s="344"/>
      <c r="BQ17" s="344" t="str">
        <f t="shared" si="3"/>
        <v>N/A</v>
      </c>
      <c r="BR17" s="344"/>
      <c r="BS17" s="344" t="str">
        <f t="shared" si="3"/>
        <v>N/A</v>
      </c>
      <c r="BT17" s="344"/>
      <c r="BU17" s="344" t="str">
        <f t="shared" si="3"/>
        <v>N/A</v>
      </c>
      <c r="BV17" s="344"/>
      <c r="BW17" s="344" t="str">
        <f t="shared" si="3"/>
        <v>N/A</v>
      </c>
      <c r="BX17" s="344"/>
      <c r="BY17" s="344" t="str">
        <f t="shared" si="3"/>
        <v>N/A</v>
      </c>
      <c r="BZ17" s="344"/>
      <c r="CA17" s="344" t="str">
        <f t="shared" si="3"/>
        <v>N/A</v>
      </c>
      <c r="CB17" s="240"/>
      <c r="CC17" s="344" t="str">
        <f t="shared" si="4"/>
        <v>N/A</v>
      </c>
      <c r="CD17" s="344"/>
      <c r="CE17" s="344" t="str">
        <f t="shared" si="5"/>
        <v>N/A</v>
      </c>
      <c r="CF17" s="344"/>
      <c r="CG17" s="344" t="str">
        <f t="shared" si="6"/>
        <v>N/A</v>
      </c>
      <c r="CH17" s="240"/>
      <c r="CI17" s="15"/>
      <c r="CJ17" s="15"/>
      <c r="CK17" s="15"/>
      <c r="CL17" s="15"/>
      <c r="CM17" s="15"/>
      <c r="CN17" s="15"/>
    </row>
    <row r="18" spans="1:92" ht="18.75" customHeight="1">
      <c r="A18" s="395" t="s">
        <v>172</v>
      </c>
      <c r="B18" s="447">
        <v>2828</v>
      </c>
      <c r="C18" s="76">
        <v>10</v>
      </c>
      <c r="D18" s="583" t="s">
        <v>318</v>
      </c>
      <c r="E18" s="76" t="s">
        <v>162</v>
      </c>
      <c r="F18" s="674"/>
      <c r="G18" s="664"/>
      <c r="H18" s="674"/>
      <c r="I18" s="664"/>
      <c r="J18" s="674"/>
      <c r="K18" s="664"/>
      <c r="L18" s="674"/>
      <c r="M18" s="664"/>
      <c r="N18" s="674"/>
      <c r="O18" s="664"/>
      <c r="P18" s="674"/>
      <c r="Q18" s="664"/>
      <c r="R18" s="674"/>
      <c r="S18" s="664"/>
      <c r="T18" s="674"/>
      <c r="U18" s="664"/>
      <c r="V18" s="674"/>
      <c r="W18" s="664"/>
      <c r="X18" s="674"/>
      <c r="Y18" s="664"/>
      <c r="Z18" s="674"/>
      <c r="AA18" s="664"/>
      <c r="AB18" s="674"/>
      <c r="AC18" s="697"/>
      <c r="AD18" s="674"/>
      <c r="AE18" s="697"/>
      <c r="AF18" s="674"/>
      <c r="AG18" s="697"/>
      <c r="AH18" s="674"/>
      <c r="AI18" s="697"/>
      <c r="AJ18" s="674"/>
      <c r="AK18" s="697"/>
      <c r="AL18" s="674"/>
      <c r="AM18" s="697"/>
      <c r="AN18" s="674"/>
      <c r="AO18" s="697"/>
      <c r="AP18" s="674"/>
      <c r="AQ18" s="664"/>
      <c r="AR18" s="197"/>
      <c r="AS18" s="99"/>
      <c r="AT18" s="239">
        <v>10</v>
      </c>
      <c r="AU18" s="307" t="s">
        <v>201</v>
      </c>
      <c r="AV18" s="306" t="s">
        <v>162</v>
      </c>
      <c r="AW18" s="324" t="s">
        <v>130</v>
      </c>
      <c r="AX18" s="240"/>
      <c r="AY18" s="314" t="str">
        <f t="shared" si="2"/>
        <v>N/A</v>
      </c>
      <c r="AZ18" s="240"/>
      <c r="BA18" s="344" t="str">
        <f t="shared" si="7"/>
        <v>N/A</v>
      </c>
      <c r="BB18" s="344"/>
      <c r="BC18" s="344" t="str">
        <f t="shared" si="3"/>
        <v>N/A</v>
      </c>
      <c r="BD18" s="344"/>
      <c r="BE18" s="344" t="str">
        <f t="shared" si="3"/>
        <v>N/A</v>
      </c>
      <c r="BF18" s="344"/>
      <c r="BG18" s="344" t="str">
        <f t="shared" si="3"/>
        <v>N/A</v>
      </c>
      <c r="BH18" s="344"/>
      <c r="BI18" s="344" t="str">
        <f t="shared" si="3"/>
        <v>N/A</v>
      </c>
      <c r="BJ18" s="344"/>
      <c r="BK18" s="344" t="str">
        <f t="shared" si="3"/>
        <v>N/A</v>
      </c>
      <c r="BL18" s="344"/>
      <c r="BM18" s="344" t="str">
        <f t="shared" si="3"/>
        <v>N/A</v>
      </c>
      <c r="BN18" s="344"/>
      <c r="BO18" s="344" t="str">
        <f t="shared" si="3"/>
        <v>N/A</v>
      </c>
      <c r="BP18" s="344"/>
      <c r="BQ18" s="344" t="str">
        <f t="shared" si="3"/>
        <v>N/A</v>
      </c>
      <c r="BR18" s="344"/>
      <c r="BS18" s="344" t="str">
        <f t="shared" si="3"/>
        <v>N/A</v>
      </c>
      <c r="BT18" s="344"/>
      <c r="BU18" s="344" t="str">
        <f t="shared" si="3"/>
        <v>N/A</v>
      </c>
      <c r="BV18" s="344"/>
      <c r="BW18" s="344" t="str">
        <f t="shared" si="3"/>
        <v>N/A</v>
      </c>
      <c r="BX18" s="344"/>
      <c r="BY18" s="344" t="str">
        <f t="shared" si="3"/>
        <v>N/A</v>
      </c>
      <c r="BZ18" s="344"/>
      <c r="CA18" s="344" t="str">
        <f t="shared" si="3"/>
        <v>N/A</v>
      </c>
      <c r="CB18" s="240"/>
      <c r="CC18" s="344" t="str">
        <f t="shared" si="4"/>
        <v>N/A</v>
      </c>
      <c r="CD18" s="344"/>
      <c r="CE18" s="344" t="str">
        <f t="shared" si="5"/>
        <v>N/A</v>
      </c>
      <c r="CF18" s="344"/>
      <c r="CG18" s="344" t="str">
        <f t="shared" si="6"/>
        <v>N/A</v>
      </c>
      <c r="CH18" s="240"/>
      <c r="CI18" s="15"/>
      <c r="CJ18" s="15"/>
      <c r="CK18" s="15"/>
      <c r="CL18" s="15"/>
      <c r="CM18" s="15"/>
      <c r="CN18" s="15"/>
    </row>
    <row r="19" spans="2:92" ht="18.75" customHeight="1">
      <c r="B19" s="447">
        <v>2879</v>
      </c>
      <c r="C19" s="76">
        <v>11</v>
      </c>
      <c r="D19" s="102" t="s">
        <v>315</v>
      </c>
      <c r="E19" s="76" t="s">
        <v>162</v>
      </c>
      <c r="F19" s="673"/>
      <c r="G19" s="664"/>
      <c r="H19" s="673"/>
      <c r="I19" s="664"/>
      <c r="J19" s="673"/>
      <c r="K19" s="664"/>
      <c r="L19" s="673"/>
      <c r="M19" s="664"/>
      <c r="N19" s="673"/>
      <c r="O19" s="664"/>
      <c r="P19" s="673"/>
      <c r="Q19" s="664"/>
      <c r="R19" s="673"/>
      <c r="S19" s="664"/>
      <c r="T19" s="673"/>
      <c r="U19" s="664"/>
      <c r="V19" s="673"/>
      <c r="W19" s="664"/>
      <c r="X19" s="673"/>
      <c r="Y19" s="664"/>
      <c r="Z19" s="673"/>
      <c r="AA19" s="664"/>
      <c r="AB19" s="673"/>
      <c r="AC19" s="664"/>
      <c r="AD19" s="673"/>
      <c r="AE19" s="664"/>
      <c r="AF19" s="673"/>
      <c r="AG19" s="664"/>
      <c r="AH19" s="673"/>
      <c r="AI19" s="664"/>
      <c r="AJ19" s="673"/>
      <c r="AK19" s="664"/>
      <c r="AL19" s="673"/>
      <c r="AM19" s="664"/>
      <c r="AN19" s="673"/>
      <c r="AO19" s="664"/>
      <c r="AP19" s="673"/>
      <c r="AQ19" s="664"/>
      <c r="AR19" s="197"/>
      <c r="AS19" s="99"/>
      <c r="AT19" s="239">
        <v>11</v>
      </c>
      <c r="AU19" s="307" t="s">
        <v>239</v>
      </c>
      <c r="AV19" s="306" t="s">
        <v>162</v>
      </c>
      <c r="AW19" s="324" t="s">
        <v>130</v>
      </c>
      <c r="AX19" s="240"/>
      <c r="AY19" s="314" t="str">
        <f t="shared" si="2"/>
        <v>N/A</v>
      </c>
      <c r="AZ19" s="240"/>
      <c r="BA19" s="344" t="str">
        <f t="shared" si="7"/>
        <v>N/A</v>
      </c>
      <c r="BB19" s="344"/>
      <c r="BC19" s="344" t="str">
        <f t="shared" si="3"/>
        <v>N/A</v>
      </c>
      <c r="BD19" s="344"/>
      <c r="BE19" s="344" t="str">
        <f t="shared" si="3"/>
        <v>N/A</v>
      </c>
      <c r="BF19" s="344"/>
      <c r="BG19" s="344" t="str">
        <f t="shared" si="3"/>
        <v>N/A</v>
      </c>
      <c r="BH19" s="344"/>
      <c r="BI19" s="344" t="str">
        <f t="shared" si="3"/>
        <v>N/A</v>
      </c>
      <c r="BJ19" s="344"/>
      <c r="BK19" s="344" t="str">
        <f t="shared" si="3"/>
        <v>N/A</v>
      </c>
      <c r="BL19" s="344"/>
      <c r="BM19" s="344" t="str">
        <f t="shared" si="3"/>
        <v>N/A</v>
      </c>
      <c r="BN19" s="344"/>
      <c r="BO19" s="344" t="str">
        <f t="shared" si="3"/>
        <v>N/A</v>
      </c>
      <c r="BP19" s="344"/>
      <c r="BQ19" s="344" t="str">
        <f t="shared" si="3"/>
        <v>N/A</v>
      </c>
      <c r="BR19" s="344"/>
      <c r="BS19" s="344" t="str">
        <f t="shared" si="3"/>
        <v>N/A</v>
      </c>
      <c r="BT19" s="344"/>
      <c r="BU19" s="344" t="str">
        <f t="shared" si="3"/>
        <v>N/A</v>
      </c>
      <c r="BV19" s="344"/>
      <c r="BW19" s="344" t="str">
        <f t="shared" si="3"/>
        <v>N/A</v>
      </c>
      <c r="BX19" s="344"/>
      <c r="BY19" s="344" t="str">
        <f t="shared" si="3"/>
        <v>N/A</v>
      </c>
      <c r="BZ19" s="344"/>
      <c r="CA19" s="344" t="str">
        <f t="shared" si="3"/>
        <v>N/A</v>
      </c>
      <c r="CB19" s="240"/>
      <c r="CC19" s="344" t="str">
        <f t="shared" si="4"/>
        <v>N/A</v>
      </c>
      <c r="CD19" s="344"/>
      <c r="CE19" s="344" t="str">
        <f t="shared" si="5"/>
        <v>N/A</v>
      </c>
      <c r="CF19" s="344"/>
      <c r="CG19" s="344" t="str">
        <f t="shared" si="6"/>
        <v>N/A</v>
      </c>
      <c r="CH19" s="240"/>
      <c r="CI19" s="15"/>
      <c r="CJ19" s="15"/>
      <c r="CK19" s="15"/>
      <c r="CL19" s="15"/>
      <c r="CM19" s="15"/>
      <c r="CN19" s="15"/>
    </row>
    <row r="20" spans="2:92" ht="22.5" customHeight="1">
      <c r="B20" s="447">
        <v>2829</v>
      </c>
      <c r="C20" s="78">
        <v>12</v>
      </c>
      <c r="D20" s="595" t="s">
        <v>96</v>
      </c>
      <c r="E20" s="78" t="s">
        <v>162</v>
      </c>
      <c r="F20" s="610"/>
      <c r="G20" s="671"/>
      <c r="H20" s="610"/>
      <c r="I20" s="671"/>
      <c r="J20" s="610"/>
      <c r="K20" s="671"/>
      <c r="L20" s="610"/>
      <c r="M20" s="671"/>
      <c r="N20" s="610"/>
      <c r="O20" s="671"/>
      <c r="P20" s="610"/>
      <c r="Q20" s="671"/>
      <c r="R20" s="610"/>
      <c r="S20" s="671"/>
      <c r="T20" s="610"/>
      <c r="U20" s="671"/>
      <c r="V20" s="610"/>
      <c r="W20" s="671"/>
      <c r="X20" s="610"/>
      <c r="Y20" s="671"/>
      <c r="Z20" s="610"/>
      <c r="AA20" s="671"/>
      <c r="AB20" s="610"/>
      <c r="AC20" s="671"/>
      <c r="AD20" s="610"/>
      <c r="AE20" s="671"/>
      <c r="AF20" s="610"/>
      <c r="AG20" s="671"/>
      <c r="AH20" s="610"/>
      <c r="AI20" s="671"/>
      <c r="AJ20" s="610"/>
      <c r="AK20" s="671"/>
      <c r="AL20" s="610"/>
      <c r="AM20" s="671"/>
      <c r="AN20" s="610"/>
      <c r="AO20" s="671"/>
      <c r="AP20" s="610"/>
      <c r="AQ20" s="671"/>
      <c r="AR20" s="197"/>
      <c r="AS20" s="99"/>
      <c r="AT20" s="310">
        <v>12</v>
      </c>
      <c r="AU20" s="505" t="s">
        <v>196</v>
      </c>
      <c r="AV20" s="349" t="s">
        <v>162</v>
      </c>
      <c r="AW20" s="312" t="s">
        <v>130</v>
      </c>
      <c r="AX20" s="313"/>
      <c r="AY20" s="465" t="str">
        <f t="shared" si="2"/>
        <v>N/A</v>
      </c>
      <c r="AZ20" s="313"/>
      <c r="BA20" s="377" t="str">
        <f t="shared" si="7"/>
        <v>N/A</v>
      </c>
      <c r="BB20" s="377"/>
      <c r="BC20" s="377" t="str">
        <f t="shared" si="3"/>
        <v>N/A</v>
      </c>
      <c r="BD20" s="377"/>
      <c r="BE20" s="377" t="str">
        <f t="shared" si="3"/>
        <v>N/A</v>
      </c>
      <c r="BF20" s="377"/>
      <c r="BG20" s="377" t="str">
        <f t="shared" si="3"/>
        <v>N/A</v>
      </c>
      <c r="BH20" s="377"/>
      <c r="BI20" s="377" t="str">
        <f t="shared" si="3"/>
        <v>N/A</v>
      </c>
      <c r="BJ20" s="377"/>
      <c r="BK20" s="377" t="str">
        <f t="shared" si="3"/>
        <v>N/A</v>
      </c>
      <c r="BL20" s="377"/>
      <c r="BM20" s="377" t="str">
        <f t="shared" si="3"/>
        <v>N/A</v>
      </c>
      <c r="BN20" s="377"/>
      <c r="BO20" s="377" t="str">
        <f t="shared" si="3"/>
        <v>N/A</v>
      </c>
      <c r="BP20" s="377"/>
      <c r="BQ20" s="377" t="str">
        <f t="shared" si="3"/>
        <v>N/A</v>
      </c>
      <c r="BR20" s="377"/>
      <c r="BS20" s="377" t="str">
        <f t="shared" si="3"/>
        <v>N/A</v>
      </c>
      <c r="BT20" s="377"/>
      <c r="BU20" s="377" t="str">
        <f t="shared" si="3"/>
        <v>N/A</v>
      </c>
      <c r="BV20" s="377"/>
      <c r="BW20" s="377" t="str">
        <f t="shared" si="3"/>
        <v>N/A</v>
      </c>
      <c r="BX20" s="377"/>
      <c r="BY20" s="377" t="str">
        <f t="shared" si="3"/>
        <v>N/A</v>
      </c>
      <c r="BZ20" s="377"/>
      <c r="CA20" s="377" t="str">
        <f t="shared" si="3"/>
        <v>N/A</v>
      </c>
      <c r="CB20" s="313"/>
      <c r="CC20" s="377" t="str">
        <f t="shared" si="4"/>
        <v>N/A</v>
      </c>
      <c r="CD20" s="377"/>
      <c r="CE20" s="377" t="str">
        <f t="shared" si="5"/>
        <v>N/A</v>
      </c>
      <c r="CF20" s="377"/>
      <c r="CG20" s="377" t="str">
        <f t="shared" si="6"/>
        <v>N/A</v>
      </c>
      <c r="CH20" s="313"/>
      <c r="CI20" s="15"/>
      <c r="CJ20" s="15"/>
      <c r="CK20" s="15"/>
      <c r="CL20" s="15"/>
      <c r="CM20" s="15"/>
      <c r="CN20" s="15"/>
    </row>
    <row r="21" spans="3:47" ht="16.5" customHeight="1">
      <c r="C21" s="103" t="s">
        <v>87</v>
      </c>
      <c r="D21" s="114"/>
      <c r="E21" s="31"/>
      <c r="F21" s="143"/>
      <c r="G21" s="153"/>
      <c r="H21" s="143"/>
      <c r="I21" s="153"/>
      <c r="J21" s="143"/>
      <c r="K21" s="153"/>
      <c r="L21" s="143"/>
      <c r="M21" s="153"/>
      <c r="N21" s="143"/>
      <c r="O21" s="153"/>
      <c r="P21" s="143"/>
      <c r="Q21" s="153"/>
      <c r="R21" s="143"/>
      <c r="S21" s="153"/>
      <c r="T21" s="143"/>
      <c r="U21" s="698"/>
      <c r="V21" s="143"/>
      <c r="W21" s="698"/>
      <c r="X21" s="143"/>
      <c r="Y21" s="698"/>
      <c r="Z21" s="143"/>
      <c r="AA21" s="698"/>
      <c r="AB21" s="143"/>
      <c r="AC21" s="698"/>
      <c r="AD21" s="662"/>
      <c r="AE21" s="698"/>
      <c r="AF21" s="153"/>
      <c r="AG21" s="698"/>
      <c r="AH21" s="143"/>
      <c r="AI21" s="698"/>
      <c r="AJ21" s="153"/>
      <c r="AK21" s="698"/>
      <c r="AL21" s="153"/>
      <c r="AM21" s="698"/>
      <c r="AN21" s="143"/>
      <c r="AO21" s="698"/>
      <c r="AP21" s="143"/>
      <c r="AQ21" s="698"/>
      <c r="AR21" s="153"/>
      <c r="AS21" s="16"/>
      <c r="AT21" s="507" t="s">
        <v>10</v>
      </c>
      <c r="AU21" s="374"/>
    </row>
    <row r="22" spans="3:86" ht="15.75" customHeight="1">
      <c r="C22" s="278" t="s">
        <v>200</v>
      </c>
      <c r="D22" s="826" t="s">
        <v>119</v>
      </c>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263"/>
      <c r="AT22" s="70" t="s">
        <v>159</v>
      </c>
      <c r="AU22" s="70" t="s">
        <v>160</v>
      </c>
      <c r="AV22" s="70" t="s">
        <v>161</v>
      </c>
      <c r="AW22" s="144">
        <v>1990</v>
      </c>
      <c r="AX22" s="145"/>
      <c r="AY22" s="144">
        <v>1995</v>
      </c>
      <c r="AZ22" s="145"/>
      <c r="BA22" s="144">
        <v>1996</v>
      </c>
      <c r="BB22" s="145"/>
      <c r="BC22" s="144">
        <v>1997</v>
      </c>
      <c r="BD22" s="145"/>
      <c r="BE22" s="144">
        <v>1998</v>
      </c>
      <c r="BF22" s="145"/>
      <c r="BG22" s="144">
        <v>1999</v>
      </c>
      <c r="BH22" s="145"/>
      <c r="BI22" s="144">
        <v>2000</v>
      </c>
      <c r="BJ22" s="145"/>
      <c r="BK22" s="144">
        <v>2001</v>
      </c>
      <c r="BL22" s="145"/>
      <c r="BM22" s="144">
        <v>2002</v>
      </c>
      <c r="BN22" s="145"/>
      <c r="BO22" s="144">
        <v>2003</v>
      </c>
      <c r="BP22" s="145"/>
      <c r="BQ22" s="144">
        <v>2004</v>
      </c>
      <c r="BR22" s="145"/>
      <c r="BS22" s="144">
        <v>2005</v>
      </c>
      <c r="BT22" s="145"/>
      <c r="BU22" s="144">
        <v>2006</v>
      </c>
      <c r="BV22" s="145"/>
      <c r="BW22" s="144">
        <v>2007</v>
      </c>
      <c r="BX22" s="145"/>
      <c r="BY22" s="144">
        <v>2008</v>
      </c>
      <c r="BZ22" s="145"/>
      <c r="CA22" s="144">
        <v>2009</v>
      </c>
      <c r="CB22" s="145"/>
      <c r="CC22" s="144">
        <v>2010</v>
      </c>
      <c r="CD22" s="145"/>
      <c r="CE22" s="144">
        <v>2011</v>
      </c>
      <c r="CF22" s="145"/>
      <c r="CG22" s="144">
        <v>2012</v>
      </c>
      <c r="CH22" s="145"/>
    </row>
    <row r="23" spans="3:86" ht="25.5" customHeight="1">
      <c r="C23" s="278" t="s">
        <v>200</v>
      </c>
      <c r="D23" s="789" t="s">
        <v>88</v>
      </c>
      <c r="E23" s="789"/>
      <c r="F23" s="790"/>
      <c r="G23" s="789"/>
      <c r="H23" s="789"/>
      <c r="I23" s="789"/>
      <c r="J23" s="789"/>
      <c r="K23" s="789"/>
      <c r="L23" s="789"/>
      <c r="M23" s="789"/>
      <c r="N23" s="789"/>
      <c r="O23" s="789"/>
      <c r="P23" s="789"/>
      <c r="Q23" s="789"/>
      <c r="R23" s="789"/>
      <c r="S23" s="789"/>
      <c r="T23" s="789"/>
      <c r="U23" s="789"/>
      <c r="V23" s="789"/>
      <c r="W23" s="789"/>
      <c r="X23" s="789"/>
      <c r="Y23" s="789"/>
      <c r="Z23" s="789"/>
      <c r="AA23" s="789"/>
      <c r="AB23" s="789"/>
      <c r="AC23" s="789"/>
      <c r="AD23" s="789"/>
      <c r="AE23" s="789"/>
      <c r="AF23" s="789"/>
      <c r="AG23" s="789"/>
      <c r="AH23" s="789"/>
      <c r="AI23" s="789"/>
      <c r="AJ23" s="789"/>
      <c r="AK23" s="789"/>
      <c r="AL23" s="789"/>
      <c r="AM23" s="789"/>
      <c r="AN23" s="789"/>
      <c r="AO23" s="789"/>
      <c r="AP23" s="789"/>
      <c r="AQ23" s="789"/>
      <c r="AR23" s="263"/>
      <c r="AT23" s="239">
        <v>5</v>
      </c>
      <c r="AU23" s="373" t="s">
        <v>212</v>
      </c>
      <c r="AV23" s="306" t="s">
        <v>162</v>
      </c>
      <c r="AW23" s="448">
        <f>F13</f>
        <v>0</v>
      </c>
      <c r="AX23" s="448"/>
      <c r="AY23" s="448">
        <f aca="true" t="shared" si="8" ref="AY23:CA23">H13</f>
        <v>0</v>
      </c>
      <c r="AZ23" s="448"/>
      <c r="BA23" s="448">
        <f t="shared" si="8"/>
        <v>0</v>
      </c>
      <c r="BB23" s="448"/>
      <c r="BC23" s="448">
        <f t="shared" si="8"/>
        <v>0</v>
      </c>
      <c r="BD23" s="448"/>
      <c r="BE23" s="448">
        <f t="shared" si="8"/>
        <v>0</v>
      </c>
      <c r="BF23" s="448"/>
      <c r="BG23" s="448">
        <f t="shared" si="8"/>
        <v>0</v>
      </c>
      <c r="BH23" s="448"/>
      <c r="BI23" s="448">
        <f t="shared" si="8"/>
        <v>0</v>
      </c>
      <c r="BJ23" s="448"/>
      <c r="BK23" s="448">
        <f t="shared" si="8"/>
        <v>0</v>
      </c>
      <c r="BL23" s="448"/>
      <c r="BM23" s="448">
        <f t="shared" si="8"/>
        <v>0</v>
      </c>
      <c r="BN23" s="448"/>
      <c r="BO23" s="448">
        <f t="shared" si="8"/>
        <v>0</v>
      </c>
      <c r="BP23" s="448"/>
      <c r="BQ23" s="448">
        <f t="shared" si="8"/>
        <v>0</v>
      </c>
      <c r="BR23" s="448"/>
      <c r="BS23" s="448">
        <f t="shared" si="8"/>
        <v>0</v>
      </c>
      <c r="BT23" s="448"/>
      <c r="BU23" s="448">
        <f t="shared" si="8"/>
        <v>0</v>
      </c>
      <c r="BV23" s="448"/>
      <c r="BW23" s="448">
        <f t="shared" si="8"/>
        <v>0</v>
      </c>
      <c r="BX23" s="448"/>
      <c r="BY23" s="448">
        <f t="shared" si="8"/>
        <v>0</v>
      </c>
      <c r="BZ23" s="448"/>
      <c r="CA23" s="448">
        <f t="shared" si="8"/>
        <v>0</v>
      </c>
      <c r="CB23" s="376"/>
      <c r="CC23" s="448">
        <f>AL13</f>
        <v>0</v>
      </c>
      <c r="CD23" s="448"/>
      <c r="CE23" s="448">
        <f>AN13</f>
        <v>0</v>
      </c>
      <c r="CF23" s="448"/>
      <c r="CG23" s="448">
        <f>AP13</f>
        <v>0</v>
      </c>
      <c r="CH23" s="376"/>
    </row>
    <row r="24" spans="3:98" ht="29.25" customHeight="1">
      <c r="C24" s="278" t="s">
        <v>200</v>
      </c>
      <c r="D24" s="791" t="s">
        <v>307</v>
      </c>
      <c r="E24" s="791"/>
      <c r="F24" s="792"/>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392"/>
      <c r="AT24" s="496">
        <v>13</v>
      </c>
      <c r="AU24" s="497" t="s">
        <v>249</v>
      </c>
      <c r="AV24" s="306" t="s">
        <v>162</v>
      </c>
      <c r="AW24" s="450">
        <f>F11+F12</f>
        <v>0</v>
      </c>
      <c r="AX24" s="450"/>
      <c r="AY24" s="450">
        <f aca="true" t="shared" si="9" ref="AY24:CA24">H11+H12</f>
        <v>0</v>
      </c>
      <c r="AZ24" s="450"/>
      <c r="BA24" s="450">
        <f t="shared" si="9"/>
        <v>0</v>
      </c>
      <c r="BB24" s="450"/>
      <c r="BC24" s="450">
        <f t="shared" si="9"/>
        <v>0</v>
      </c>
      <c r="BD24" s="450"/>
      <c r="BE24" s="450">
        <f t="shared" si="9"/>
        <v>0</v>
      </c>
      <c r="BF24" s="450"/>
      <c r="BG24" s="450">
        <f t="shared" si="9"/>
        <v>0</v>
      </c>
      <c r="BH24" s="450"/>
      <c r="BI24" s="450">
        <f t="shared" si="9"/>
        <v>0</v>
      </c>
      <c r="BJ24" s="450"/>
      <c r="BK24" s="450">
        <f t="shared" si="9"/>
        <v>0</v>
      </c>
      <c r="BL24" s="450"/>
      <c r="BM24" s="450">
        <f t="shared" si="9"/>
        <v>0</v>
      </c>
      <c r="BN24" s="450"/>
      <c r="BO24" s="450">
        <f t="shared" si="9"/>
        <v>0</v>
      </c>
      <c r="BP24" s="450"/>
      <c r="BQ24" s="450">
        <f t="shared" si="9"/>
        <v>0</v>
      </c>
      <c r="BR24" s="450"/>
      <c r="BS24" s="450">
        <f t="shared" si="9"/>
        <v>0</v>
      </c>
      <c r="BT24" s="450"/>
      <c r="BU24" s="450">
        <f t="shared" si="9"/>
        <v>0</v>
      </c>
      <c r="BV24" s="450"/>
      <c r="BW24" s="450">
        <f t="shared" si="9"/>
        <v>0</v>
      </c>
      <c r="BX24" s="450"/>
      <c r="BY24" s="450">
        <f t="shared" si="9"/>
        <v>0</v>
      </c>
      <c r="BZ24" s="450"/>
      <c r="CA24" s="450">
        <f t="shared" si="9"/>
        <v>0</v>
      </c>
      <c r="CB24" s="449"/>
      <c r="CC24" s="450">
        <f>AL11+AL12</f>
        <v>0</v>
      </c>
      <c r="CD24" s="450"/>
      <c r="CE24" s="450">
        <f>AN11+AN12</f>
        <v>0</v>
      </c>
      <c r="CF24" s="450"/>
      <c r="CG24" s="450">
        <f>AP11+AP12</f>
        <v>0</v>
      </c>
      <c r="CH24" s="449"/>
      <c r="CI24" s="2"/>
      <c r="CJ24" s="2"/>
      <c r="CK24" s="2"/>
      <c r="CL24" s="2"/>
      <c r="CM24" s="2"/>
      <c r="CN24" s="2"/>
      <c r="CO24" s="2"/>
      <c r="CP24" s="2"/>
      <c r="CQ24" s="2"/>
      <c r="CR24" s="2"/>
      <c r="CS24" s="2"/>
      <c r="CT24" s="2"/>
    </row>
    <row r="25" spans="3:86" ht="27" customHeight="1">
      <c r="C25" s="278" t="s">
        <v>200</v>
      </c>
      <c r="D25" s="789" t="s">
        <v>308</v>
      </c>
      <c r="E25" s="789"/>
      <c r="F25" s="790"/>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263"/>
      <c r="AT25" s="466" t="s">
        <v>223</v>
      </c>
      <c r="AU25" s="497" t="s">
        <v>253</v>
      </c>
      <c r="AV25" s="306" t="s">
        <v>162</v>
      </c>
      <c r="AW25" s="451" t="str">
        <f>IF((ISBLANK(F13)),"N/A",IF(ROUND(AW23,0)&lt;ROUND(AW24,0),"5&lt;13",IF(OR(ISBLANK(F11),ISBLANK(F12)),"N/A",IF(ROUND(AW23,0)=ROUND(AW24,0),"ok","&lt;&gt;"))))</f>
        <v>N/A</v>
      </c>
      <c r="AX25" s="451"/>
      <c r="AY25" s="451" t="str">
        <f aca="true" t="shared" si="10" ref="AY25:CG25">IF((ISBLANK(H13)),"N/A",IF(ROUND(AY23,0)&lt;ROUND(AY24,0),"5&lt;13",IF(OR(ISBLANK(H11),ISBLANK(H12)),"N/A",IF(ROUND(AY23,0)=ROUND(AY24,0),"ok","&lt;&gt;"))))</f>
        <v>N/A</v>
      </c>
      <c r="AZ25" s="451"/>
      <c r="BA25" s="451" t="str">
        <f t="shared" si="10"/>
        <v>N/A</v>
      </c>
      <c r="BB25" s="451"/>
      <c r="BC25" s="451" t="str">
        <f t="shared" si="10"/>
        <v>N/A</v>
      </c>
      <c r="BD25" s="451"/>
      <c r="BE25" s="451" t="str">
        <f t="shared" si="10"/>
        <v>N/A</v>
      </c>
      <c r="BF25" s="451"/>
      <c r="BG25" s="451" t="str">
        <f t="shared" si="10"/>
        <v>N/A</v>
      </c>
      <c r="BH25" s="451"/>
      <c r="BI25" s="451" t="str">
        <f t="shared" si="10"/>
        <v>N/A</v>
      </c>
      <c r="BJ25" s="451"/>
      <c r="BK25" s="451" t="str">
        <f t="shared" si="10"/>
        <v>N/A</v>
      </c>
      <c r="BL25" s="451"/>
      <c r="BM25" s="451" t="str">
        <f t="shared" si="10"/>
        <v>N/A</v>
      </c>
      <c r="BN25" s="451"/>
      <c r="BO25" s="451" t="str">
        <f t="shared" si="10"/>
        <v>N/A</v>
      </c>
      <c r="BP25" s="451"/>
      <c r="BQ25" s="451" t="str">
        <f t="shared" si="10"/>
        <v>N/A</v>
      </c>
      <c r="BR25" s="451"/>
      <c r="BS25" s="451" t="str">
        <f t="shared" si="10"/>
        <v>N/A</v>
      </c>
      <c r="BT25" s="451"/>
      <c r="BU25" s="451" t="str">
        <f t="shared" si="10"/>
        <v>N/A</v>
      </c>
      <c r="BV25" s="451"/>
      <c r="BW25" s="451" t="str">
        <f t="shared" si="10"/>
        <v>N/A</v>
      </c>
      <c r="BX25" s="451"/>
      <c r="BY25" s="451" t="str">
        <f t="shared" si="10"/>
        <v>N/A</v>
      </c>
      <c r="BZ25" s="451"/>
      <c r="CA25" s="451" t="str">
        <f t="shared" si="10"/>
        <v>N/A</v>
      </c>
      <c r="CB25" s="451"/>
      <c r="CC25" s="451" t="str">
        <f t="shared" si="10"/>
        <v>N/A</v>
      </c>
      <c r="CD25" s="451"/>
      <c r="CE25" s="451" t="str">
        <f t="shared" si="10"/>
        <v>N/A</v>
      </c>
      <c r="CF25" s="451"/>
      <c r="CG25" s="451" t="str">
        <f t="shared" si="10"/>
        <v>N/A</v>
      </c>
      <c r="CH25" s="344"/>
    </row>
    <row r="26" spans="46:89" ht="15" customHeight="1">
      <c r="AT26" s="496">
        <v>14</v>
      </c>
      <c r="AU26" s="497" t="s">
        <v>250</v>
      </c>
      <c r="AV26" s="306" t="s">
        <v>162</v>
      </c>
      <c r="AW26" s="451">
        <f>(F14+F15+F16+F18+F20)</f>
        <v>0</v>
      </c>
      <c r="AX26" s="451"/>
      <c r="AY26" s="451">
        <f aca="true" t="shared" si="11" ref="AY26:CA26">(H14+H15+H16+H18+H20)</f>
        <v>0</v>
      </c>
      <c r="AZ26" s="451"/>
      <c r="BA26" s="451">
        <f t="shared" si="11"/>
        <v>0</v>
      </c>
      <c r="BB26" s="451"/>
      <c r="BC26" s="451">
        <f t="shared" si="11"/>
        <v>0</v>
      </c>
      <c r="BD26" s="451"/>
      <c r="BE26" s="451">
        <f t="shared" si="11"/>
        <v>0</v>
      </c>
      <c r="BF26" s="451"/>
      <c r="BG26" s="451">
        <f t="shared" si="11"/>
        <v>0</v>
      </c>
      <c r="BH26" s="451"/>
      <c r="BI26" s="451">
        <f t="shared" si="11"/>
        <v>0</v>
      </c>
      <c r="BJ26" s="451"/>
      <c r="BK26" s="451">
        <f t="shared" si="11"/>
        <v>0</v>
      </c>
      <c r="BL26" s="451"/>
      <c r="BM26" s="451">
        <f t="shared" si="11"/>
        <v>0</v>
      </c>
      <c r="BN26" s="451"/>
      <c r="BO26" s="451">
        <f t="shared" si="11"/>
        <v>0</v>
      </c>
      <c r="BP26" s="451"/>
      <c r="BQ26" s="451">
        <f t="shared" si="11"/>
        <v>0</v>
      </c>
      <c r="BR26" s="451"/>
      <c r="BS26" s="451">
        <f t="shared" si="11"/>
        <v>0</v>
      </c>
      <c r="BT26" s="451"/>
      <c r="BU26" s="451">
        <f t="shared" si="11"/>
        <v>0</v>
      </c>
      <c r="BV26" s="451"/>
      <c r="BW26" s="451">
        <f t="shared" si="11"/>
        <v>0</v>
      </c>
      <c r="BX26" s="451"/>
      <c r="BY26" s="451">
        <f t="shared" si="11"/>
        <v>0</v>
      </c>
      <c r="BZ26" s="451"/>
      <c r="CA26" s="451">
        <f t="shared" si="11"/>
        <v>0</v>
      </c>
      <c r="CB26" s="344"/>
      <c r="CC26" s="451">
        <f>(AL14+AL15+AL16+AL18+AL20)</f>
        <v>0</v>
      </c>
      <c r="CD26" s="451"/>
      <c r="CE26" s="451">
        <f>(AN14+AN15+AN16+AN18+AN20)</f>
        <v>0</v>
      </c>
      <c r="CF26" s="451"/>
      <c r="CG26" s="451">
        <f>(AP14+AP15+AP16+AP18+AP20)</f>
        <v>0</v>
      </c>
      <c r="CH26" s="344"/>
      <c r="CI26"/>
      <c r="CJ26"/>
      <c r="CK26"/>
    </row>
    <row r="27" spans="2:254" ht="17.25" customHeight="1">
      <c r="B27" s="395">
        <v>3</v>
      </c>
      <c r="C27" s="88" t="s">
        <v>89</v>
      </c>
      <c r="D27" s="88"/>
      <c r="E27" s="88"/>
      <c r="F27" s="141"/>
      <c r="G27" s="146"/>
      <c r="H27" s="141"/>
      <c r="I27" s="146"/>
      <c r="J27" s="141"/>
      <c r="K27" s="146"/>
      <c r="L27" s="141"/>
      <c r="M27" s="146"/>
      <c r="N27" s="141"/>
      <c r="O27" s="146"/>
      <c r="P27" s="141"/>
      <c r="Q27" s="146"/>
      <c r="R27" s="141"/>
      <c r="S27" s="146"/>
      <c r="T27" s="141"/>
      <c r="U27" s="700"/>
      <c r="V27" s="141"/>
      <c r="W27" s="700"/>
      <c r="X27" s="141"/>
      <c r="Y27" s="700"/>
      <c r="Z27" s="141"/>
      <c r="AA27" s="700"/>
      <c r="AB27" s="141"/>
      <c r="AC27" s="700"/>
      <c r="AD27" s="146"/>
      <c r="AE27" s="700"/>
      <c r="AF27" s="146"/>
      <c r="AG27" s="700"/>
      <c r="AH27" s="140"/>
      <c r="AI27" s="703"/>
      <c r="AJ27" s="146"/>
      <c r="AK27" s="700"/>
      <c r="AL27" s="146"/>
      <c r="AM27" s="700"/>
      <c r="AN27" s="140"/>
      <c r="AO27" s="703"/>
      <c r="AP27" s="140"/>
      <c r="AQ27" s="703"/>
      <c r="AR27" s="152"/>
      <c r="AS27" s="1"/>
      <c r="AT27" s="466" t="s">
        <v>223</v>
      </c>
      <c r="AU27" s="497" t="s">
        <v>251</v>
      </c>
      <c r="AV27" s="324"/>
      <c r="AW27" s="451" t="str">
        <f>IF((ISBLANK(F13)),"N/A",IF(ROUND(AW23,0)&lt;ROUND(AW26,0),"5&lt;14",IF(OR(ISBLANK(F14),ISBLANK(F15),ISBLANK(F16),ISBLANK(F18),ISBLANK(F20)),"N/A",IF(ROUND(AQ23,0)&gt;=ROUND(AQ26,0),"ok","&lt;&gt;"))))</f>
        <v>N/A</v>
      </c>
      <c r="AX27" s="451"/>
      <c r="AY27" s="451" t="str">
        <f aca="true" t="shared" si="12" ref="AY27:CG27">IF((ISBLANK(H13)),"N/A",IF(ROUND(AY23,0)&lt;ROUND(AY26,0),"5&lt;14",IF(OR(ISBLANK(H14),ISBLANK(H15),ISBLANK(H16),ISBLANK(H18),ISBLANK(H20)),"N/A",IF(ROUND(AS23,0)&gt;=ROUND(AS26,0),"ok","&lt;&gt;"))))</f>
        <v>N/A</v>
      </c>
      <c r="AZ27" s="451"/>
      <c r="BA27" s="451" t="str">
        <f t="shared" si="12"/>
        <v>N/A</v>
      </c>
      <c r="BB27" s="451"/>
      <c r="BC27" s="451" t="str">
        <f t="shared" si="12"/>
        <v>N/A</v>
      </c>
      <c r="BD27" s="451"/>
      <c r="BE27" s="451" t="str">
        <f t="shared" si="12"/>
        <v>N/A</v>
      </c>
      <c r="BF27" s="451"/>
      <c r="BG27" s="451" t="str">
        <f t="shared" si="12"/>
        <v>N/A</v>
      </c>
      <c r="BH27" s="451"/>
      <c r="BI27" s="451" t="str">
        <f t="shared" si="12"/>
        <v>N/A</v>
      </c>
      <c r="BJ27" s="451"/>
      <c r="BK27" s="451" t="str">
        <f t="shared" si="12"/>
        <v>N/A</v>
      </c>
      <c r="BL27" s="451"/>
      <c r="BM27" s="451" t="str">
        <f t="shared" si="12"/>
        <v>N/A</v>
      </c>
      <c r="BN27" s="451"/>
      <c r="BO27" s="451" t="str">
        <f t="shared" si="12"/>
        <v>N/A</v>
      </c>
      <c r="BP27" s="451"/>
      <c r="BQ27" s="451" t="str">
        <f t="shared" si="12"/>
        <v>N/A</v>
      </c>
      <c r="BR27" s="451"/>
      <c r="BS27" s="451" t="str">
        <f t="shared" si="12"/>
        <v>N/A</v>
      </c>
      <c r="BT27" s="451"/>
      <c r="BU27" s="451" t="str">
        <f t="shared" si="12"/>
        <v>N/A</v>
      </c>
      <c r="BV27" s="451"/>
      <c r="BW27" s="451" t="str">
        <f t="shared" si="12"/>
        <v>N/A</v>
      </c>
      <c r="BX27" s="451"/>
      <c r="BY27" s="451" t="str">
        <f t="shared" si="12"/>
        <v>N/A</v>
      </c>
      <c r="BZ27" s="451"/>
      <c r="CA27" s="451" t="str">
        <f t="shared" si="12"/>
        <v>N/A</v>
      </c>
      <c r="CB27" s="451"/>
      <c r="CC27" s="451" t="str">
        <f t="shared" si="12"/>
        <v>N/A</v>
      </c>
      <c r="CD27" s="451"/>
      <c r="CE27" s="451" t="str">
        <f t="shared" si="12"/>
        <v>N/A</v>
      </c>
      <c r="CF27" s="451"/>
      <c r="CG27" s="451" t="str">
        <f t="shared" si="12"/>
        <v>N/A</v>
      </c>
      <c r="CH27" s="344"/>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row>
    <row r="28" spans="3:254" ht="3.75" customHeight="1">
      <c r="C28" s="89"/>
      <c r="D28" s="90"/>
      <c r="E28" s="90"/>
      <c r="F28" s="139"/>
      <c r="G28" s="147"/>
      <c r="H28" s="139"/>
      <c r="I28" s="147"/>
      <c r="J28" s="139"/>
      <c r="K28" s="147"/>
      <c r="L28" s="139"/>
      <c r="M28" s="147"/>
      <c r="N28" s="139"/>
      <c r="O28" s="147"/>
      <c r="P28" s="139"/>
      <c r="Q28" s="147"/>
      <c r="R28" s="139"/>
      <c r="S28" s="147"/>
      <c r="T28" s="139"/>
      <c r="U28" s="701"/>
      <c r="V28" s="139"/>
      <c r="W28" s="701"/>
      <c r="X28" s="139"/>
      <c r="Y28" s="701"/>
      <c r="Z28" s="139"/>
      <c r="AA28" s="701"/>
      <c r="AB28" s="139"/>
      <c r="AC28" s="701"/>
      <c r="AD28" s="147"/>
      <c r="AE28" s="701"/>
      <c r="AF28" s="147"/>
      <c r="AG28" s="701"/>
      <c r="AH28" s="143"/>
      <c r="AI28" s="698"/>
      <c r="AJ28" s="147"/>
      <c r="AK28" s="701"/>
      <c r="AL28" s="147"/>
      <c r="AM28" s="701"/>
      <c r="AN28" s="143"/>
      <c r="AO28" s="698"/>
      <c r="AP28" s="143"/>
      <c r="AQ28" s="698"/>
      <c r="AR28" s="153"/>
      <c r="AS28" s="100"/>
      <c r="AT28" s="498"/>
      <c r="AU28" s="514"/>
      <c r="AV28" s="324"/>
      <c r="AW28" s="455"/>
      <c r="AX28" s="324"/>
      <c r="AY28" s="455"/>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c r="BW28" s="344"/>
      <c r="BX28" s="344"/>
      <c r="BY28" s="344"/>
      <c r="BZ28" s="344"/>
      <c r="CA28" s="455"/>
      <c r="CB28" s="344"/>
      <c r="CC28" s="344"/>
      <c r="CD28" s="344"/>
      <c r="CE28" s="344"/>
      <c r="CF28" s="344"/>
      <c r="CG28" s="455"/>
      <c r="CH28" s="344"/>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row>
    <row r="29" spans="3:254" ht="21" customHeight="1">
      <c r="C29" s="91" t="s">
        <v>90</v>
      </c>
      <c r="D29" s="798" t="s">
        <v>91</v>
      </c>
      <c r="E29" s="799"/>
      <c r="F29" s="800"/>
      <c r="G29" s="799"/>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801"/>
      <c r="AS29" s="100"/>
      <c r="AT29" s="496">
        <v>15</v>
      </c>
      <c r="AU29" s="497" t="s">
        <v>227</v>
      </c>
      <c r="AV29" s="324" t="s">
        <v>134</v>
      </c>
      <c r="AW29" s="314" t="str">
        <f>IF(OR(ISBLANK(F13),ISBLANK(F9),ISBLANK(F10)),"N/A",F13*1000/(F$9*F$10/100))</f>
        <v>N/A</v>
      </c>
      <c r="AX29" s="314"/>
      <c r="AY29" s="314" t="str">
        <f aca="true" t="shared" si="13" ref="AY29:CG29">IF(OR(ISBLANK(H13),ISBLANK(H9),ISBLANK(H10)),"N/A",H13*1000/(H$9*H$10/100))</f>
        <v>N/A</v>
      </c>
      <c r="AZ29" s="314"/>
      <c r="BA29" s="314" t="str">
        <f t="shared" si="13"/>
        <v>N/A</v>
      </c>
      <c r="BB29" s="314"/>
      <c r="BC29" s="314" t="str">
        <f t="shared" si="13"/>
        <v>N/A</v>
      </c>
      <c r="BD29" s="314"/>
      <c r="BE29" s="314" t="str">
        <f t="shared" si="13"/>
        <v>N/A</v>
      </c>
      <c r="BF29" s="314"/>
      <c r="BG29" s="314" t="str">
        <f t="shared" si="13"/>
        <v>N/A</v>
      </c>
      <c r="BH29" s="314"/>
      <c r="BI29" s="314" t="str">
        <f t="shared" si="13"/>
        <v>N/A</v>
      </c>
      <c r="BJ29" s="314"/>
      <c r="BK29" s="314" t="str">
        <f t="shared" si="13"/>
        <v>N/A</v>
      </c>
      <c r="BL29" s="314"/>
      <c r="BM29" s="314" t="str">
        <f t="shared" si="13"/>
        <v>N/A</v>
      </c>
      <c r="BN29" s="314"/>
      <c r="BO29" s="314" t="str">
        <f t="shared" si="13"/>
        <v>N/A</v>
      </c>
      <c r="BP29" s="314"/>
      <c r="BQ29" s="314" t="str">
        <f t="shared" si="13"/>
        <v>N/A</v>
      </c>
      <c r="BR29" s="314"/>
      <c r="BS29" s="314" t="str">
        <f t="shared" si="13"/>
        <v>N/A</v>
      </c>
      <c r="BT29" s="314"/>
      <c r="BU29" s="314" t="str">
        <f t="shared" si="13"/>
        <v>N/A</v>
      </c>
      <c r="BV29" s="314"/>
      <c r="BW29" s="314" t="str">
        <f t="shared" si="13"/>
        <v>N/A</v>
      </c>
      <c r="BX29" s="314"/>
      <c r="BY29" s="314" t="str">
        <f t="shared" si="13"/>
        <v>N/A</v>
      </c>
      <c r="BZ29" s="314"/>
      <c r="CA29" s="314" t="str">
        <f t="shared" si="13"/>
        <v>N/A</v>
      </c>
      <c r="CB29" s="314"/>
      <c r="CC29" s="314" t="str">
        <f t="shared" si="13"/>
        <v>N/A</v>
      </c>
      <c r="CD29" s="314"/>
      <c r="CE29" s="314" t="str">
        <f t="shared" si="13"/>
        <v>N/A</v>
      </c>
      <c r="CF29" s="314"/>
      <c r="CG29" s="314" t="str">
        <f t="shared" si="13"/>
        <v>N/A</v>
      </c>
      <c r="CH29" s="314"/>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row>
    <row r="30" spans="3:254" ht="24.75" customHeight="1">
      <c r="C30" s="93"/>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796"/>
      <c r="AJ30" s="796"/>
      <c r="AK30" s="796"/>
      <c r="AL30" s="796"/>
      <c r="AM30" s="796"/>
      <c r="AN30" s="796"/>
      <c r="AO30" s="796"/>
      <c r="AP30" s="796"/>
      <c r="AQ30" s="796"/>
      <c r="AR30" s="796"/>
      <c r="AS30" s="100"/>
      <c r="AT30" s="499" t="s">
        <v>223</v>
      </c>
      <c r="AU30" s="513" t="s">
        <v>252</v>
      </c>
      <c r="AV30" s="312"/>
      <c r="AW30" s="315" t="str">
        <f>IF(AW29="N/A","N/A",IF(AW29&lt;100,"&lt;&gt;",IF(AW29&gt;1000,"&lt;&gt;","ok")))</f>
        <v>N/A</v>
      </c>
      <c r="AX30" s="315"/>
      <c r="AY30" s="315" t="str">
        <f aca="true" t="shared" si="14" ref="AY30:CG30">IF(AY29="N/A","N/A",IF(AY29&lt;100,"&lt;&gt;",IF(AY29&gt;1000,"&lt;&gt;","ok")))</f>
        <v>N/A</v>
      </c>
      <c r="AZ30" s="315"/>
      <c r="BA30" s="315" t="str">
        <f t="shared" si="14"/>
        <v>N/A</v>
      </c>
      <c r="BB30" s="315"/>
      <c r="BC30" s="315" t="str">
        <f t="shared" si="14"/>
        <v>N/A</v>
      </c>
      <c r="BD30" s="315"/>
      <c r="BE30" s="315" t="str">
        <f t="shared" si="14"/>
        <v>N/A</v>
      </c>
      <c r="BF30" s="315"/>
      <c r="BG30" s="315" t="str">
        <f t="shared" si="14"/>
        <v>N/A</v>
      </c>
      <c r="BH30" s="315"/>
      <c r="BI30" s="315" t="str">
        <f t="shared" si="14"/>
        <v>N/A</v>
      </c>
      <c r="BJ30" s="315"/>
      <c r="BK30" s="315" t="str">
        <f t="shared" si="14"/>
        <v>N/A</v>
      </c>
      <c r="BL30" s="315"/>
      <c r="BM30" s="315" t="str">
        <f t="shared" si="14"/>
        <v>N/A</v>
      </c>
      <c r="BN30" s="315"/>
      <c r="BO30" s="315" t="str">
        <f t="shared" si="14"/>
        <v>N/A</v>
      </c>
      <c r="BP30" s="315"/>
      <c r="BQ30" s="315" t="str">
        <f t="shared" si="14"/>
        <v>N/A</v>
      </c>
      <c r="BR30" s="315"/>
      <c r="BS30" s="315" t="str">
        <f t="shared" si="14"/>
        <v>N/A</v>
      </c>
      <c r="BT30" s="315"/>
      <c r="BU30" s="315" t="str">
        <f t="shared" si="14"/>
        <v>N/A</v>
      </c>
      <c r="BV30" s="315"/>
      <c r="BW30" s="315" t="str">
        <f t="shared" si="14"/>
        <v>N/A</v>
      </c>
      <c r="BX30" s="315"/>
      <c r="BY30" s="315" t="str">
        <f t="shared" si="14"/>
        <v>N/A</v>
      </c>
      <c r="BZ30" s="315"/>
      <c r="CA30" s="315" t="str">
        <f t="shared" si="14"/>
        <v>N/A</v>
      </c>
      <c r="CB30" s="315"/>
      <c r="CC30" s="315" t="str">
        <f t="shared" si="14"/>
        <v>N/A</v>
      </c>
      <c r="CD30" s="315"/>
      <c r="CE30" s="315" t="str">
        <f t="shared" si="14"/>
        <v>N/A</v>
      </c>
      <c r="CF30" s="315"/>
      <c r="CG30" s="315" t="str">
        <f t="shared" si="14"/>
        <v>N/A</v>
      </c>
      <c r="CH30" s="315"/>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row>
    <row r="31" spans="3:254" ht="16.5" customHeight="1">
      <c r="C31" s="94"/>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794"/>
      <c r="AR31" s="794"/>
      <c r="AS31" s="100"/>
      <c r="AT31" s="398" t="s">
        <v>213</v>
      </c>
      <c r="AU31" s="509" t="s">
        <v>214</v>
      </c>
      <c r="AV31" s="452"/>
      <c r="AW31" s="452"/>
      <c r="AX31" s="452"/>
      <c r="AY31" s="452"/>
      <c r="AZ31" s="452"/>
      <c r="BA31" s="452"/>
      <c r="BB31" s="452"/>
      <c r="BC31" s="452"/>
      <c r="BD31" s="452"/>
      <c r="BE31" s="452"/>
      <c r="BF31" s="452"/>
      <c r="BG31" s="452"/>
      <c r="BH31" s="452"/>
      <c r="BI31" s="452"/>
      <c r="BJ31" s="452"/>
      <c r="BK31" s="452"/>
      <c r="BL31" s="452"/>
      <c r="BM31" s="452"/>
      <c r="BN31" s="452"/>
      <c r="BO31" s="452"/>
      <c r="BP31" s="452"/>
      <c r="BQ31" s="452"/>
      <c r="BR31" s="452"/>
      <c r="BS31" s="452"/>
      <c r="BT31" s="452"/>
      <c r="BU31" s="452"/>
      <c r="BV31" s="452"/>
      <c r="BW31" s="452"/>
      <c r="BX31" s="452"/>
      <c r="BY31" s="288"/>
      <c r="BZ31" s="288"/>
      <c r="CA31" s="288"/>
      <c r="CB31" s="288"/>
      <c r="CC31" s="452"/>
      <c r="CD31" s="452"/>
      <c r="CE31" s="288"/>
      <c r="CF31" s="288"/>
      <c r="CG31" s="288"/>
      <c r="CH31" s="288"/>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row>
    <row r="32" spans="3:254" ht="16.5" customHeight="1">
      <c r="C32" s="94"/>
      <c r="D32" s="794"/>
      <c r="E32" s="794"/>
      <c r="F32" s="794"/>
      <c r="G32" s="794"/>
      <c r="H32" s="794"/>
      <c r="I32" s="794"/>
      <c r="J32" s="794"/>
      <c r="K32" s="794"/>
      <c r="L32" s="794"/>
      <c r="M32" s="794"/>
      <c r="N32" s="794"/>
      <c r="O32" s="794"/>
      <c r="P32" s="794"/>
      <c r="Q32" s="794"/>
      <c r="R32" s="794"/>
      <c r="S32" s="794"/>
      <c r="T32" s="794"/>
      <c r="U32" s="794"/>
      <c r="V32" s="794"/>
      <c r="W32" s="794"/>
      <c r="X32" s="794"/>
      <c r="Y32" s="794"/>
      <c r="Z32" s="794"/>
      <c r="AA32" s="794"/>
      <c r="AB32" s="794"/>
      <c r="AC32" s="794"/>
      <c r="AD32" s="794"/>
      <c r="AE32" s="794"/>
      <c r="AF32" s="794"/>
      <c r="AG32" s="794"/>
      <c r="AH32" s="794"/>
      <c r="AI32" s="794"/>
      <c r="AJ32" s="794"/>
      <c r="AK32" s="794"/>
      <c r="AL32" s="794"/>
      <c r="AM32" s="794"/>
      <c r="AN32" s="794"/>
      <c r="AO32" s="794"/>
      <c r="AP32" s="794"/>
      <c r="AQ32" s="794"/>
      <c r="AR32" s="794"/>
      <c r="AS32" s="100"/>
      <c r="AT32" s="398" t="s">
        <v>215</v>
      </c>
      <c r="AU32" s="509" t="s">
        <v>216</v>
      </c>
      <c r="AV32" s="429"/>
      <c r="AW32" s="429"/>
      <c r="AX32" s="429"/>
      <c r="AY32" s="429"/>
      <c r="AZ32" s="429"/>
      <c r="BA32" s="429"/>
      <c r="BB32" s="429"/>
      <c r="BC32" s="429"/>
      <c r="BD32" s="429"/>
      <c r="BE32" s="429"/>
      <c r="BF32" s="429"/>
      <c r="BG32" s="429"/>
      <c r="BH32" s="429"/>
      <c r="BI32" s="429"/>
      <c r="BJ32" s="429"/>
      <c r="BK32" s="429"/>
      <c r="BL32" s="429"/>
      <c r="BM32" s="429"/>
      <c r="BN32" s="429"/>
      <c r="BO32" s="429"/>
      <c r="BP32" s="429"/>
      <c r="BQ32" s="429"/>
      <c r="BR32" s="429"/>
      <c r="BS32" s="429"/>
      <c r="BT32" s="429"/>
      <c r="BU32" s="429"/>
      <c r="BV32" s="429"/>
      <c r="BW32" s="429"/>
      <c r="BX32" s="429"/>
      <c r="BY32" s="288"/>
      <c r="BZ32" s="288"/>
      <c r="CA32" s="288"/>
      <c r="CB32" s="288"/>
      <c r="CC32" s="429"/>
      <c r="CD32" s="429"/>
      <c r="CE32" s="288"/>
      <c r="CF32" s="288"/>
      <c r="CG32" s="288"/>
      <c r="CH32" s="288"/>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row>
    <row r="33" spans="3:254" ht="16.5" customHeight="1">
      <c r="C33" s="94"/>
      <c r="D33" s="794"/>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c r="AQ33" s="794"/>
      <c r="AR33" s="794"/>
      <c r="AS33" s="100"/>
      <c r="AT33" s="400" t="s">
        <v>217</v>
      </c>
      <c r="AU33" s="509" t="s">
        <v>218</v>
      </c>
      <c r="AV33" s="429"/>
      <c r="AW33" s="429"/>
      <c r="AX33" s="429"/>
      <c r="AY33" s="429"/>
      <c r="AZ33" s="429"/>
      <c r="BA33" s="429"/>
      <c r="BB33" s="429"/>
      <c r="BC33" s="429"/>
      <c r="BD33" s="429"/>
      <c r="BE33" s="429"/>
      <c r="BF33" s="429"/>
      <c r="BG33" s="429"/>
      <c r="BH33" s="429"/>
      <c r="BI33" s="429"/>
      <c r="BJ33" s="429"/>
      <c r="BK33" s="429"/>
      <c r="BL33" s="429"/>
      <c r="BM33" s="429"/>
      <c r="BN33" s="429"/>
      <c r="BO33" s="429"/>
      <c r="BP33" s="429"/>
      <c r="BQ33" s="429"/>
      <c r="BR33" s="429"/>
      <c r="BS33" s="429"/>
      <c r="BT33" s="429"/>
      <c r="BU33" s="429"/>
      <c r="BV33" s="429"/>
      <c r="BW33" s="429"/>
      <c r="BX33" s="429"/>
      <c r="BY33" s="288"/>
      <c r="BZ33" s="288"/>
      <c r="CA33" s="288"/>
      <c r="CB33" s="288"/>
      <c r="CC33" s="429"/>
      <c r="CD33" s="429"/>
      <c r="CE33" s="288"/>
      <c r="CF33" s="288"/>
      <c r="CG33" s="288"/>
      <c r="CH33" s="288"/>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row>
    <row r="34" spans="3:254" ht="16.5" customHeight="1">
      <c r="C34" s="94"/>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4"/>
      <c r="AL34" s="794"/>
      <c r="AM34" s="794"/>
      <c r="AN34" s="794"/>
      <c r="AO34" s="794"/>
      <c r="AP34" s="794"/>
      <c r="AQ34" s="794"/>
      <c r="AR34" s="794"/>
      <c r="AS34" s="100"/>
      <c r="AT34" s="400"/>
      <c r="AU34" s="509"/>
      <c r="AV34" s="429"/>
      <c r="AW34" s="429"/>
      <c r="AX34" s="429"/>
      <c r="AY34" s="429"/>
      <c r="AZ34" s="429"/>
      <c r="BA34" s="429"/>
      <c r="BB34" s="429"/>
      <c r="BC34" s="429"/>
      <c r="BD34" s="429"/>
      <c r="BE34" s="429"/>
      <c r="BF34" s="429"/>
      <c r="BG34" s="429"/>
      <c r="BH34" s="429"/>
      <c r="BI34" s="429"/>
      <c r="BJ34" s="429"/>
      <c r="BK34" s="429"/>
      <c r="BL34" s="429"/>
      <c r="BM34" s="429"/>
      <c r="BN34" s="429"/>
      <c r="BO34" s="429"/>
      <c r="BP34" s="429"/>
      <c r="BQ34" s="429"/>
      <c r="BR34" s="429"/>
      <c r="BS34" s="429"/>
      <c r="BT34" s="429"/>
      <c r="BU34" s="429"/>
      <c r="BV34" s="429"/>
      <c r="BW34" s="429"/>
      <c r="BX34" s="429"/>
      <c r="BY34" s="288"/>
      <c r="BZ34" s="288"/>
      <c r="CA34" s="288"/>
      <c r="CB34" s="288"/>
      <c r="CC34" s="429"/>
      <c r="CD34" s="429"/>
      <c r="CE34" s="288"/>
      <c r="CF34" s="288"/>
      <c r="CG34" s="288"/>
      <c r="CH34" s="288"/>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row>
    <row r="35" spans="3:254" ht="16.5" customHeight="1">
      <c r="C35" s="94"/>
      <c r="D35" s="794"/>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100"/>
      <c r="AT35" s="825"/>
      <c r="AU35" s="825"/>
      <c r="AV35" s="825"/>
      <c r="AW35" s="825"/>
      <c r="AX35" s="825"/>
      <c r="AY35" s="825"/>
      <c r="AZ35" s="825"/>
      <c r="BA35" s="825"/>
      <c r="BB35" s="825"/>
      <c r="BC35" s="825"/>
      <c r="BD35" s="825"/>
      <c r="BE35" s="825"/>
      <c r="BF35" s="825"/>
      <c r="BG35" s="825"/>
      <c r="BH35" s="825"/>
      <c r="BI35" s="825"/>
      <c r="BJ35" s="825"/>
      <c r="BK35" s="825"/>
      <c r="BL35" s="825"/>
      <c r="BM35" s="825"/>
      <c r="BN35" s="825"/>
      <c r="BO35" s="825"/>
      <c r="BP35" s="825"/>
      <c r="BQ35" s="825"/>
      <c r="BR35" s="825"/>
      <c r="BS35" s="825"/>
      <c r="BT35" s="825"/>
      <c r="BU35" s="825"/>
      <c r="BV35" s="825"/>
      <c r="BW35" s="825"/>
      <c r="BX35" s="825"/>
      <c r="BY35" s="288"/>
      <c r="BZ35" s="288"/>
      <c r="CA35" s="288"/>
      <c r="CB35" s="288"/>
      <c r="CC35" s="288"/>
      <c r="CD35" s="288"/>
      <c r="CE35" s="288"/>
      <c r="CF35" s="288"/>
      <c r="CG35" s="288"/>
      <c r="CH35" s="288"/>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row>
    <row r="36" spans="3:254" ht="16.5" customHeight="1">
      <c r="C36" s="94"/>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100"/>
      <c r="AT36" s="825"/>
      <c r="AU36" s="825"/>
      <c r="AV36" s="825"/>
      <c r="AW36" s="825"/>
      <c r="AX36" s="825"/>
      <c r="AY36" s="825"/>
      <c r="AZ36" s="825"/>
      <c r="BA36" s="825"/>
      <c r="BB36" s="825"/>
      <c r="BC36" s="825"/>
      <c r="BD36" s="825"/>
      <c r="BE36" s="825"/>
      <c r="BF36" s="825"/>
      <c r="BG36" s="825"/>
      <c r="BH36" s="825"/>
      <c r="BI36" s="825"/>
      <c r="BJ36" s="825"/>
      <c r="BK36" s="825"/>
      <c r="BL36" s="825"/>
      <c r="BM36" s="825"/>
      <c r="BN36" s="825"/>
      <c r="BO36" s="825"/>
      <c r="BP36" s="825"/>
      <c r="BQ36" s="825"/>
      <c r="BR36" s="825"/>
      <c r="BS36" s="825"/>
      <c r="BT36" s="825"/>
      <c r="BU36" s="825"/>
      <c r="BV36" s="825"/>
      <c r="BW36" s="825"/>
      <c r="BX36" s="825"/>
      <c r="BY36" s="288"/>
      <c r="BZ36" s="288"/>
      <c r="CA36" s="288"/>
      <c r="CB36" s="288"/>
      <c r="CC36" s="288"/>
      <c r="CD36" s="288"/>
      <c r="CE36" s="288"/>
      <c r="CF36" s="288"/>
      <c r="CG36" s="288"/>
      <c r="CH36" s="288"/>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row>
    <row r="37" spans="3:254" ht="16.5" customHeight="1">
      <c r="C37" s="94"/>
      <c r="D37" s="794"/>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100"/>
      <c r="AT37" s="825"/>
      <c r="AU37" s="825"/>
      <c r="AV37" s="825"/>
      <c r="AW37" s="825"/>
      <c r="AX37" s="825"/>
      <c r="AY37" s="825"/>
      <c r="AZ37" s="825"/>
      <c r="BA37" s="825"/>
      <c r="BB37" s="825"/>
      <c r="BC37" s="825"/>
      <c r="BD37" s="825"/>
      <c r="BE37" s="825"/>
      <c r="BF37" s="825"/>
      <c r="BG37" s="825"/>
      <c r="BH37" s="825"/>
      <c r="BI37" s="825"/>
      <c r="BJ37" s="825"/>
      <c r="BK37" s="825"/>
      <c r="BL37" s="825"/>
      <c r="BM37" s="825"/>
      <c r="BN37" s="825"/>
      <c r="BO37" s="825"/>
      <c r="BP37" s="825"/>
      <c r="BQ37" s="825"/>
      <c r="BR37" s="825"/>
      <c r="BS37" s="825"/>
      <c r="BT37" s="825"/>
      <c r="BU37" s="825"/>
      <c r="BV37" s="825"/>
      <c r="BW37" s="825"/>
      <c r="BX37" s="825"/>
      <c r="BY37" s="288"/>
      <c r="BZ37" s="288"/>
      <c r="CA37" s="288"/>
      <c r="CB37" s="288"/>
      <c r="CC37" s="288"/>
      <c r="CD37" s="288"/>
      <c r="CE37" s="288"/>
      <c r="CF37" s="288"/>
      <c r="CG37" s="288"/>
      <c r="CH37" s="288"/>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row>
    <row r="38" spans="3:254" ht="16.5" customHeight="1">
      <c r="C38" s="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100"/>
      <c r="AT38" s="825"/>
      <c r="AU38" s="825"/>
      <c r="AV38" s="825"/>
      <c r="AW38" s="825"/>
      <c r="AX38" s="825"/>
      <c r="AY38" s="825"/>
      <c r="AZ38" s="825"/>
      <c r="BA38" s="825"/>
      <c r="BB38" s="825"/>
      <c r="BC38" s="825"/>
      <c r="BD38" s="825"/>
      <c r="BE38" s="825"/>
      <c r="BF38" s="825"/>
      <c r="BG38" s="825"/>
      <c r="BH38" s="825"/>
      <c r="BI38" s="825"/>
      <c r="BJ38" s="825"/>
      <c r="BK38" s="825"/>
      <c r="BL38" s="825"/>
      <c r="BM38" s="825"/>
      <c r="BN38" s="825"/>
      <c r="BO38" s="825"/>
      <c r="BP38" s="825"/>
      <c r="BQ38" s="825"/>
      <c r="BR38" s="825"/>
      <c r="BS38" s="825"/>
      <c r="BT38" s="825"/>
      <c r="BU38" s="825"/>
      <c r="BV38" s="825"/>
      <c r="BW38" s="825"/>
      <c r="BX38" s="825"/>
      <c r="BY38" s="288"/>
      <c r="BZ38" s="288"/>
      <c r="CA38" s="288"/>
      <c r="CB38" s="288"/>
      <c r="CC38" s="288"/>
      <c r="CD38" s="288"/>
      <c r="CE38" s="288"/>
      <c r="CF38" s="288"/>
      <c r="CG38" s="288"/>
      <c r="CH38" s="28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row>
    <row r="39" spans="3:254" ht="16.5" customHeight="1">
      <c r="C39" s="94"/>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100"/>
      <c r="AT39" s="825"/>
      <c r="AU39" s="825"/>
      <c r="AV39" s="825"/>
      <c r="AW39" s="825"/>
      <c r="AX39" s="825"/>
      <c r="AY39" s="825"/>
      <c r="AZ39" s="825"/>
      <c r="BA39" s="825"/>
      <c r="BB39" s="825"/>
      <c r="BC39" s="825"/>
      <c r="BD39" s="825"/>
      <c r="BE39" s="825"/>
      <c r="BF39" s="825"/>
      <c r="BG39" s="825"/>
      <c r="BH39" s="825"/>
      <c r="BI39" s="825"/>
      <c r="BJ39" s="825"/>
      <c r="BK39" s="825"/>
      <c r="BL39" s="825"/>
      <c r="BM39" s="825"/>
      <c r="BN39" s="825"/>
      <c r="BO39" s="825"/>
      <c r="BP39" s="825"/>
      <c r="BQ39" s="825"/>
      <c r="BR39" s="825"/>
      <c r="BS39" s="825"/>
      <c r="BT39" s="825"/>
      <c r="BU39" s="825"/>
      <c r="BV39" s="825"/>
      <c r="BW39" s="825"/>
      <c r="BX39" s="825"/>
      <c r="BY39" s="288"/>
      <c r="BZ39" s="288"/>
      <c r="CA39" s="288"/>
      <c r="CB39" s="288"/>
      <c r="CC39" s="288"/>
      <c r="CD39" s="288"/>
      <c r="CE39" s="288"/>
      <c r="CF39" s="288"/>
      <c r="CG39" s="288"/>
      <c r="CH39" s="288"/>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row>
    <row r="40" spans="3:254" ht="16.5" customHeight="1">
      <c r="C40" s="94"/>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100"/>
      <c r="AT40" s="825"/>
      <c r="AU40" s="825"/>
      <c r="AV40" s="825"/>
      <c r="AW40" s="825"/>
      <c r="AX40" s="825"/>
      <c r="AY40" s="825"/>
      <c r="AZ40" s="825"/>
      <c r="BA40" s="825"/>
      <c r="BB40" s="825"/>
      <c r="BC40" s="825"/>
      <c r="BD40" s="825"/>
      <c r="BE40" s="825"/>
      <c r="BF40" s="825"/>
      <c r="BG40" s="825"/>
      <c r="BH40" s="825"/>
      <c r="BI40" s="825"/>
      <c r="BJ40" s="825"/>
      <c r="BK40" s="825"/>
      <c r="BL40" s="825"/>
      <c r="BM40" s="825"/>
      <c r="BN40" s="825"/>
      <c r="BO40" s="825"/>
      <c r="BP40" s="825"/>
      <c r="BQ40" s="825"/>
      <c r="BR40" s="825"/>
      <c r="BS40" s="825"/>
      <c r="BT40" s="825"/>
      <c r="BU40" s="825"/>
      <c r="BV40" s="825"/>
      <c r="BW40" s="825"/>
      <c r="BX40" s="825"/>
      <c r="BY40" s="288"/>
      <c r="BZ40" s="288"/>
      <c r="CA40" s="288"/>
      <c r="CB40" s="288"/>
      <c r="CC40" s="288"/>
      <c r="CD40" s="288"/>
      <c r="CE40" s="288"/>
      <c r="CF40" s="288"/>
      <c r="CG40" s="288"/>
      <c r="CH40" s="288"/>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row>
    <row r="41" spans="3:254" ht="16.5" customHeight="1">
      <c r="C41" s="94"/>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100"/>
      <c r="AT41" s="825"/>
      <c r="AU41" s="825"/>
      <c r="AV41" s="825"/>
      <c r="AW41" s="825"/>
      <c r="AX41" s="825"/>
      <c r="AY41" s="825"/>
      <c r="AZ41" s="825"/>
      <c r="BA41" s="825"/>
      <c r="BB41" s="825"/>
      <c r="BC41" s="825"/>
      <c r="BD41" s="825"/>
      <c r="BE41" s="825"/>
      <c r="BF41" s="825"/>
      <c r="BG41" s="825"/>
      <c r="BH41" s="825"/>
      <c r="BI41" s="825"/>
      <c r="BJ41" s="825"/>
      <c r="BK41" s="825"/>
      <c r="BL41" s="825"/>
      <c r="BM41" s="825"/>
      <c r="BN41" s="825"/>
      <c r="BO41" s="825"/>
      <c r="BP41" s="825"/>
      <c r="BQ41" s="825"/>
      <c r="BR41" s="825"/>
      <c r="BS41" s="825"/>
      <c r="BT41" s="825"/>
      <c r="BU41" s="825"/>
      <c r="BV41" s="825"/>
      <c r="BW41" s="825"/>
      <c r="BX41" s="825"/>
      <c r="BY41" s="288"/>
      <c r="BZ41" s="288"/>
      <c r="CA41" s="288"/>
      <c r="CB41" s="288"/>
      <c r="CC41" s="288"/>
      <c r="CD41" s="288"/>
      <c r="CE41" s="288"/>
      <c r="CF41" s="288"/>
      <c r="CG41" s="288"/>
      <c r="CH41" s="288"/>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row>
    <row r="42" spans="3:254" ht="16.5" customHeight="1">
      <c r="C42" s="94"/>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100"/>
      <c r="AT42" s="825"/>
      <c r="AU42" s="825"/>
      <c r="AV42" s="825"/>
      <c r="AW42" s="825"/>
      <c r="AX42" s="825"/>
      <c r="AY42" s="825"/>
      <c r="AZ42" s="825"/>
      <c r="BA42" s="825"/>
      <c r="BB42" s="825"/>
      <c r="BC42" s="825"/>
      <c r="BD42" s="825"/>
      <c r="BE42" s="825"/>
      <c r="BF42" s="825"/>
      <c r="BG42" s="825"/>
      <c r="BH42" s="825"/>
      <c r="BI42" s="825"/>
      <c r="BJ42" s="825"/>
      <c r="BK42" s="825"/>
      <c r="BL42" s="825"/>
      <c r="BM42" s="825"/>
      <c r="BN42" s="825"/>
      <c r="BO42" s="825"/>
      <c r="BP42" s="825"/>
      <c r="BQ42" s="825"/>
      <c r="BR42" s="825"/>
      <c r="BS42" s="825"/>
      <c r="BT42" s="825"/>
      <c r="BU42" s="825"/>
      <c r="BV42" s="825"/>
      <c r="BW42" s="825"/>
      <c r="BX42" s="825"/>
      <c r="BY42" s="288"/>
      <c r="BZ42" s="288"/>
      <c r="CA42" s="288"/>
      <c r="CB42" s="288"/>
      <c r="CC42" s="288"/>
      <c r="CD42" s="288"/>
      <c r="CE42" s="288"/>
      <c r="CF42" s="288"/>
      <c r="CG42" s="288"/>
      <c r="CH42" s="288"/>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row>
    <row r="43" spans="3:254" ht="16.5" customHeight="1">
      <c r="C43" s="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100"/>
      <c r="AT43" s="825"/>
      <c r="AU43" s="825"/>
      <c r="AV43" s="825"/>
      <c r="AW43" s="825"/>
      <c r="AX43" s="825"/>
      <c r="AY43" s="825"/>
      <c r="AZ43" s="825"/>
      <c r="BA43" s="825"/>
      <c r="BB43" s="825"/>
      <c r="BC43" s="825"/>
      <c r="BD43" s="825"/>
      <c r="BE43" s="825"/>
      <c r="BF43" s="825"/>
      <c r="BG43" s="825"/>
      <c r="BH43" s="825"/>
      <c r="BI43" s="825"/>
      <c r="BJ43" s="825"/>
      <c r="BK43" s="825"/>
      <c r="BL43" s="825"/>
      <c r="BM43" s="825"/>
      <c r="BN43" s="825"/>
      <c r="BO43" s="825"/>
      <c r="BP43" s="825"/>
      <c r="BQ43" s="825"/>
      <c r="BR43" s="825"/>
      <c r="BS43" s="825"/>
      <c r="BT43" s="825"/>
      <c r="BU43" s="825"/>
      <c r="BV43" s="825"/>
      <c r="BW43" s="825"/>
      <c r="BX43" s="825"/>
      <c r="BY43" s="288"/>
      <c r="BZ43" s="288"/>
      <c r="CA43" s="288"/>
      <c r="CB43" s="288"/>
      <c r="CC43" s="288"/>
      <c r="CD43" s="288"/>
      <c r="CE43" s="288"/>
      <c r="CF43" s="288"/>
      <c r="CG43" s="288"/>
      <c r="CH43" s="288"/>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row>
    <row r="44" spans="3:254" ht="16.5" customHeight="1">
      <c r="C44" s="94"/>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100"/>
      <c r="AT44" s="825"/>
      <c r="AU44" s="825"/>
      <c r="AV44" s="825"/>
      <c r="AW44" s="825"/>
      <c r="AX44" s="825"/>
      <c r="AY44" s="825"/>
      <c r="AZ44" s="825"/>
      <c r="BA44" s="825"/>
      <c r="BB44" s="825"/>
      <c r="BC44" s="825"/>
      <c r="BD44" s="825"/>
      <c r="BE44" s="825"/>
      <c r="BF44" s="825"/>
      <c r="BG44" s="825"/>
      <c r="BH44" s="825"/>
      <c r="BI44" s="825"/>
      <c r="BJ44" s="825"/>
      <c r="BK44" s="825"/>
      <c r="BL44" s="825"/>
      <c r="BM44" s="825"/>
      <c r="BN44" s="825"/>
      <c r="BO44" s="825"/>
      <c r="BP44" s="825"/>
      <c r="BQ44" s="825"/>
      <c r="BR44" s="825"/>
      <c r="BS44" s="825"/>
      <c r="BT44" s="825"/>
      <c r="BU44" s="825"/>
      <c r="BV44" s="825"/>
      <c r="BW44" s="825"/>
      <c r="BX44" s="825"/>
      <c r="BY44" s="288"/>
      <c r="BZ44" s="288"/>
      <c r="CA44" s="288"/>
      <c r="CB44" s="288"/>
      <c r="CC44" s="288"/>
      <c r="CD44" s="288"/>
      <c r="CE44" s="288"/>
      <c r="CF44" s="288"/>
      <c r="CG44" s="288"/>
      <c r="CH44" s="288"/>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row>
    <row r="45" spans="3:254" ht="16.5" customHeight="1">
      <c r="C45" s="94"/>
      <c r="D45" s="794"/>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100"/>
      <c r="AT45" s="825"/>
      <c r="AU45" s="825"/>
      <c r="AV45" s="825"/>
      <c r="AW45" s="825"/>
      <c r="AX45" s="825"/>
      <c r="AY45" s="825"/>
      <c r="AZ45" s="825"/>
      <c r="BA45" s="825"/>
      <c r="BB45" s="825"/>
      <c r="BC45" s="825"/>
      <c r="BD45" s="825"/>
      <c r="BE45" s="825"/>
      <c r="BF45" s="825"/>
      <c r="BG45" s="825"/>
      <c r="BH45" s="825"/>
      <c r="BI45" s="825"/>
      <c r="BJ45" s="825"/>
      <c r="BK45" s="825"/>
      <c r="BL45" s="825"/>
      <c r="BM45" s="825"/>
      <c r="BN45" s="825"/>
      <c r="BO45" s="825"/>
      <c r="BP45" s="825"/>
      <c r="BQ45" s="825"/>
      <c r="BR45" s="825"/>
      <c r="BS45" s="825"/>
      <c r="BT45" s="825"/>
      <c r="BU45" s="825"/>
      <c r="BV45" s="825"/>
      <c r="BW45" s="825"/>
      <c r="BX45" s="825"/>
      <c r="BY45" s="288"/>
      <c r="BZ45" s="288"/>
      <c r="CA45" s="288"/>
      <c r="CB45" s="288"/>
      <c r="CC45" s="288"/>
      <c r="CD45" s="288"/>
      <c r="CE45" s="288"/>
      <c r="CF45" s="288"/>
      <c r="CG45" s="288"/>
      <c r="CH45" s="288"/>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row>
    <row r="46" spans="3:254" ht="16.5" customHeight="1">
      <c r="C46" s="94"/>
      <c r="D46" s="794"/>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100"/>
      <c r="AT46" s="825"/>
      <c r="AU46" s="825"/>
      <c r="AV46" s="825"/>
      <c r="AW46" s="825"/>
      <c r="AX46" s="825"/>
      <c r="AY46" s="825"/>
      <c r="AZ46" s="825"/>
      <c r="BA46" s="825"/>
      <c r="BB46" s="825"/>
      <c r="BC46" s="825"/>
      <c r="BD46" s="825"/>
      <c r="BE46" s="825"/>
      <c r="BF46" s="825"/>
      <c r="BG46" s="825"/>
      <c r="BH46" s="825"/>
      <c r="BI46" s="825"/>
      <c r="BJ46" s="825"/>
      <c r="BK46" s="825"/>
      <c r="BL46" s="825"/>
      <c r="BM46" s="825"/>
      <c r="BN46" s="825"/>
      <c r="BO46" s="825"/>
      <c r="BP46" s="825"/>
      <c r="BQ46" s="825"/>
      <c r="BR46" s="825"/>
      <c r="BS46" s="825"/>
      <c r="BT46" s="825"/>
      <c r="BU46" s="825"/>
      <c r="BV46" s="825"/>
      <c r="BW46" s="825"/>
      <c r="BX46" s="825"/>
      <c r="BY46" s="288"/>
      <c r="BZ46" s="288"/>
      <c r="CA46" s="288"/>
      <c r="CB46" s="288"/>
      <c r="CC46" s="288"/>
      <c r="CD46" s="288"/>
      <c r="CE46" s="288"/>
      <c r="CF46" s="288"/>
      <c r="CG46" s="288"/>
      <c r="CH46" s="288"/>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row>
    <row r="47" spans="3:254" ht="16.5" customHeight="1">
      <c r="C47" s="94"/>
      <c r="D47" s="794"/>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c r="AH47" s="794"/>
      <c r="AI47" s="794"/>
      <c r="AJ47" s="794"/>
      <c r="AK47" s="794"/>
      <c r="AL47" s="794"/>
      <c r="AM47" s="794"/>
      <c r="AN47" s="794"/>
      <c r="AO47" s="794"/>
      <c r="AP47" s="794"/>
      <c r="AQ47" s="794"/>
      <c r="AR47" s="794"/>
      <c r="AS47" s="100"/>
      <c r="AT47" s="825"/>
      <c r="AU47" s="825"/>
      <c r="AV47" s="825"/>
      <c r="AW47" s="825"/>
      <c r="AX47" s="825"/>
      <c r="AY47" s="825"/>
      <c r="AZ47" s="825"/>
      <c r="BA47" s="825"/>
      <c r="BB47" s="825"/>
      <c r="BC47" s="825"/>
      <c r="BD47" s="825"/>
      <c r="BE47" s="825"/>
      <c r="BF47" s="825"/>
      <c r="BG47" s="825"/>
      <c r="BH47" s="825"/>
      <c r="BI47" s="825"/>
      <c r="BJ47" s="825"/>
      <c r="BK47" s="825"/>
      <c r="BL47" s="825"/>
      <c r="BM47" s="825"/>
      <c r="BN47" s="825"/>
      <c r="BO47" s="825"/>
      <c r="BP47" s="825"/>
      <c r="BQ47" s="825"/>
      <c r="BR47" s="825"/>
      <c r="BS47" s="825"/>
      <c r="BT47" s="825"/>
      <c r="BU47" s="825"/>
      <c r="BV47" s="825"/>
      <c r="BW47" s="825"/>
      <c r="BX47" s="825"/>
      <c r="BY47" s="288"/>
      <c r="BZ47" s="288"/>
      <c r="CA47" s="288"/>
      <c r="CB47" s="288"/>
      <c r="CC47" s="288"/>
      <c r="CD47" s="288"/>
      <c r="CE47" s="288"/>
      <c r="CF47" s="288"/>
      <c r="CG47" s="288"/>
      <c r="CH47" s="288"/>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row>
    <row r="48" spans="3:254" ht="16.5" customHeight="1">
      <c r="C48" s="94"/>
      <c r="D48" s="794"/>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c r="AI48" s="794"/>
      <c r="AJ48" s="794"/>
      <c r="AK48" s="794"/>
      <c r="AL48" s="794"/>
      <c r="AM48" s="794"/>
      <c r="AN48" s="794"/>
      <c r="AO48" s="794"/>
      <c r="AP48" s="794"/>
      <c r="AQ48" s="794"/>
      <c r="AR48" s="794"/>
      <c r="AS48" s="100"/>
      <c r="AT48" s="825"/>
      <c r="AU48" s="825"/>
      <c r="AV48" s="825"/>
      <c r="AW48" s="825"/>
      <c r="AX48" s="825"/>
      <c r="AY48" s="825"/>
      <c r="AZ48" s="825"/>
      <c r="BA48" s="825"/>
      <c r="BB48" s="825"/>
      <c r="BC48" s="825"/>
      <c r="BD48" s="825"/>
      <c r="BE48" s="825"/>
      <c r="BF48" s="825"/>
      <c r="BG48" s="825"/>
      <c r="BH48" s="825"/>
      <c r="BI48" s="825"/>
      <c r="BJ48" s="825"/>
      <c r="BK48" s="825"/>
      <c r="BL48" s="825"/>
      <c r="BM48" s="825"/>
      <c r="BN48" s="825"/>
      <c r="BO48" s="825"/>
      <c r="BP48" s="825"/>
      <c r="BQ48" s="825"/>
      <c r="BR48" s="825"/>
      <c r="BS48" s="825"/>
      <c r="BT48" s="825"/>
      <c r="BU48" s="825"/>
      <c r="BV48" s="825"/>
      <c r="BW48" s="825"/>
      <c r="BX48" s="825"/>
      <c r="BY48" s="288"/>
      <c r="BZ48" s="288"/>
      <c r="CA48" s="288"/>
      <c r="CB48" s="288"/>
      <c r="CC48" s="288"/>
      <c r="CD48" s="288"/>
      <c r="CE48" s="288"/>
      <c r="CF48" s="288"/>
      <c r="CG48" s="288"/>
      <c r="CH48" s="28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row>
    <row r="49" spans="3:254" ht="16.5" customHeight="1">
      <c r="C49" s="94"/>
      <c r="D49" s="794"/>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100"/>
      <c r="AT49" s="825"/>
      <c r="AU49" s="825"/>
      <c r="AV49" s="825"/>
      <c r="AW49" s="825"/>
      <c r="AX49" s="825"/>
      <c r="AY49" s="825"/>
      <c r="AZ49" s="825"/>
      <c r="BA49" s="825"/>
      <c r="BB49" s="825"/>
      <c r="BC49" s="825"/>
      <c r="BD49" s="825"/>
      <c r="BE49" s="825"/>
      <c r="BF49" s="825"/>
      <c r="BG49" s="825"/>
      <c r="BH49" s="825"/>
      <c r="BI49" s="825"/>
      <c r="BJ49" s="825"/>
      <c r="BK49" s="825"/>
      <c r="BL49" s="825"/>
      <c r="BM49" s="825"/>
      <c r="BN49" s="825"/>
      <c r="BO49" s="825"/>
      <c r="BP49" s="825"/>
      <c r="BQ49" s="825"/>
      <c r="BR49" s="825"/>
      <c r="BS49" s="825"/>
      <c r="BT49" s="825"/>
      <c r="BU49" s="825"/>
      <c r="BV49" s="825"/>
      <c r="BW49" s="825"/>
      <c r="BX49" s="825"/>
      <c r="BY49" s="288"/>
      <c r="BZ49" s="288"/>
      <c r="CA49" s="288"/>
      <c r="CB49" s="288"/>
      <c r="CC49" s="288"/>
      <c r="CD49" s="288"/>
      <c r="CE49" s="288"/>
      <c r="CF49" s="288"/>
      <c r="CG49" s="288"/>
      <c r="CH49" s="288"/>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row>
    <row r="50" spans="3:254" ht="16.5" customHeight="1">
      <c r="C50" s="94"/>
      <c r="D50" s="794"/>
      <c r="E50" s="794"/>
      <c r="F50" s="794"/>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100"/>
      <c r="AT50" s="825"/>
      <c r="AU50" s="825"/>
      <c r="AV50" s="825"/>
      <c r="AW50" s="825"/>
      <c r="AX50" s="825"/>
      <c r="AY50" s="825"/>
      <c r="AZ50" s="825"/>
      <c r="BA50" s="825"/>
      <c r="BB50" s="825"/>
      <c r="BC50" s="825"/>
      <c r="BD50" s="825"/>
      <c r="BE50" s="825"/>
      <c r="BF50" s="825"/>
      <c r="BG50" s="825"/>
      <c r="BH50" s="825"/>
      <c r="BI50" s="825"/>
      <c r="BJ50" s="825"/>
      <c r="BK50" s="825"/>
      <c r="BL50" s="825"/>
      <c r="BM50" s="825"/>
      <c r="BN50" s="825"/>
      <c r="BO50" s="825"/>
      <c r="BP50" s="825"/>
      <c r="BQ50" s="825"/>
      <c r="BR50" s="825"/>
      <c r="BS50" s="825"/>
      <c r="BT50" s="825"/>
      <c r="BU50" s="825"/>
      <c r="BV50" s="825"/>
      <c r="BW50" s="825"/>
      <c r="BX50" s="825"/>
      <c r="BY50" s="288"/>
      <c r="BZ50" s="288"/>
      <c r="CA50" s="288"/>
      <c r="CB50" s="288"/>
      <c r="CC50" s="288"/>
      <c r="CD50" s="288"/>
      <c r="CE50" s="288"/>
      <c r="CF50" s="288"/>
      <c r="CG50" s="288"/>
      <c r="CH50" s="288"/>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row>
    <row r="51" spans="3:254" ht="16.5" customHeight="1">
      <c r="C51" s="95"/>
      <c r="D51" s="802"/>
      <c r="E51" s="802"/>
      <c r="F51" s="802"/>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100"/>
      <c r="AT51" s="825"/>
      <c r="AU51" s="825"/>
      <c r="AV51" s="825"/>
      <c r="AW51" s="825"/>
      <c r="AX51" s="825"/>
      <c r="AY51" s="825"/>
      <c r="AZ51" s="825"/>
      <c r="BA51" s="825"/>
      <c r="BB51" s="825"/>
      <c r="BC51" s="825"/>
      <c r="BD51" s="825"/>
      <c r="BE51" s="825"/>
      <c r="BF51" s="825"/>
      <c r="BG51" s="825"/>
      <c r="BH51" s="825"/>
      <c r="BI51" s="825"/>
      <c r="BJ51" s="825"/>
      <c r="BK51" s="825"/>
      <c r="BL51" s="825"/>
      <c r="BM51" s="825"/>
      <c r="BN51" s="825"/>
      <c r="BO51" s="825"/>
      <c r="BP51" s="825"/>
      <c r="BQ51" s="825"/>
      <c r="BR51" s="825"/>
      <c r="BS51" s="825"/>
      <c r="BT51" s="825"/>
      <c r="BU51" s="825"/>
      <c r="BV51" s="825"/>
      <c r="BW51" s="825"/>
      <c r="BX51" s="825"/>
      <c r="BY51" s="288"/>
      <c r="BZ51" s="288"/>
      <c r="CA51" s="288"/>
      <c r="CB51" s="288"/>
      <c r="CC51" s="288"/>
      <c r="CD51" s="288"/>
      <c r="CE51" s="288"/>
      <c r="CF51" s="288"/>
      <c r="CG51" s="288"/>
      <c r="CH51" s="288"/>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4:254" ht="12.75">
      <c r="D52" s="804"/>
      <c r="E52" s="804"/>
      <c r="F52" s="804"/>
      <c r="G52" s="804"/>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c r="AF52" s="804"/>
      <c r="AG52" s="804"/>
      <c r="AH52" s="804"/>
      <c r="AI52" s="804"/>
      <c r="AJ52" s="804"/>
      <c r="AK52" s="804"/>
      <c r="AL52" s="804"/>
      <c r="AM52" s="804"/>
      <c r="AN52" s="804"/>
      <c r="AO52" s="804"/>
      <c r="AP52" s="804"/>
      <c r="AQ52" s="804"/>
      <c r="AR52" s="804"/>
      <c r="AS52" s="100"/>
      <c r="AT52" s="824"/>
      <c r="AU52" s="824"/>
      <c r="AV52" s="824"/>
      <c r="AW52" s="824"/>
      <c r="AX52" s="824"/>
      <c r="AY52" s="824"/>
      <c r="AZ52" s="824"/>
      <c r="BA52" s="824"/>
      <c r="BB52" s="824"/>
      <c r="BC52" s="824"/>
      <c r="BD52" s="824"/>
      <c r="BE52" s="824"/>
      <c r="BF52" s="824"/>
      <c r="BG52" s="824"/>
      <c r="BH52" s="824"/>
      <c r="BI52" s="824"/>
      <c r="BJ52" s="824"/>
      <c r="BK52" s="824"/>
      <c r="BL52" s="824"/>
      <c r="BM52" s="824"/>
      <c r="BN52" s="824"/>
      <c r="BO52" s="824"/>
      <c r="BP52" s="824"/>
      <c r="BQ52" s="824"/>
      <c r="BR52" s="824"/>
      <c r="BS52" s="824"/>
      <c r="BT52" s="824"/>
      <c r="BU52" s="824"/>
      <c r="BV52" s="824"/>
      <c r="BW52" s="824"/>
      <c r="BX52" s="824"/>
      <c r="BY52" s="288"/>
      <c r="BZ52" s="288"/>
      <c r="CA52" s="288"/>
      <c r="CB52" s="288"/>
      <c r="CC52" s="288"/>
      <c r="CD52" s="288"/>
      <c r="CE52" s="288"/>
      <c r="CF52" s="288"/>
      <c r="CG52" s="288"/>
      <c r="CH52" s="288"/>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5:254" ht="12.75">
      <c r="E53"/>
      <c r="AS53" s="100"/>
      <c r="AT53" s="300"/>
      <c r="AU53" s="287"/>
      <c r="AV53" s="287"/>
      <c r="AW53" s="330"/>
      <c r="AX53" s="318"/>
      <c r="AY53" s="330"/>
      <c r="AZ53" s="318"/>
      <c r="BA53" s="330"/>
      <c r="BB53" s="318"/>
      <c r="BC53" s="330"/>
      <c r="BD53" s="318"/>
      <c r="BE53" s="330"/>
      <c r="BF53" s="318"/>
      <c r="BG53" s="330"/>
      <c r="BH53" s="318"/>
      <c r="BI53" s="330"/>
      <c r="BJ53" s="318"/>
      <c r="BK53" s="330"/>
      <c r="BL53" s="318"/>
      <c r="BM53" s="330"/>
      <c r="BN53" s="318"/>
      <c r="BO53" s="330"/>
      <c r="BP53" s="318"/>
      <c r="BQ53" s="330"/>
      <c r="BR53" s="318"/>
      <c r="BS53" s="330"/>
      <c r="BT53" s="318"/>
      <c r="BU53" s="330"/>
      <c r="BV53" s="318"/>
      <c r="BW53" s="330"/>
      <c r="BX53" s="318"/>
      <c r="BY53" s="288"/>
      <c r="BZ53" s="288"/>
      <c r="CA53" s="288"/>
      <c r="CB53" s="288"/>
      <c r="CC53" s="330"/>
      <c r="CD53" s="318"/>
      <c r="CE53" s="288"/>
      <c r="CF53" s="288"/>
      <c r="CG53" s="288"/>
      <c r="CH53" s="288"/>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row>
    <row r="54" spans="45:82" ht="12.75">
      <c r="AS54" s="15"/>
      <c r="AT54" s="300"/>
      <c r="AU54" s="300"/>
      <c r="AV54" s="300"/>
      <c r="AW54" s="330"/>
      <c r="AX54" s="318"/>
      <c r="AY54" s="330"/>
      <c r="AZ54" s="318"/>
      <c r="BA54" s="330"/>
      <c r="BB54" s="318"/>
      <c r="BC54" s="330"/>
      <c r="BD54" s="318"/>
      <c r="BE54" s="330"/>
      <c r="BF54" s="318"/>
      <c r="BG54" s="330"/>
      <c r="BH54" s="318"/>
      <c r="BI54" s="330"/>
      <c r="BJ54" s="318"/>
      <c r="BK54" s="330"/>
      <c r="BL54" s="318"/>
      <c r="BM54" s="330"/>
      <c r="BN54" s="318"/>
      <c r="BO54" s="330"/>
      <c r="BP54" s="318"/>
      <c r="BQ54" s="330"/>
      <c r="BR54" s="318"/>
      <c r="BS54" s="330"/>
      <c r="BT54" s="318"/>
      <c r="BU54" s="330"/>
      <c r="BV54" s="318"/>
      <c r="BW54" s="330"/>
      <c r="BX54" s="318"/>
      <c r="CC54" s="330"/>
      <c r="CD54" s="318"/>
    </row>
    <row r="55" spans="45:82" ht="12.75">
      <c r="AS55" s="15"/>
      <c r="AT55" s="300"/>
      <c r="AU55" s="300"/>
      <c r="AV55" s="300"/>
      <c r="AW55" s="330"/>
      <c r="AX55" s="318"/>
      <c r="AY55" s="330"/>
      <c r="AZ55" s="318"/>
      <c r="BA55" s="330"/>
      <c r="BB55" s="318"/>
      <c r="BC55" s="330"/>
      <c r="BD55" s="318"/>
      <c r="BE55" s="330"/>
      <c r="BF55" s="318"/>
      <c r="BG55" s="330"/>
      <c r="BH55" s="318"/>
      <c r="BI55" s="330"/>
      <c r="BJ55" s="318"/>
      <c r="BK55" s="330"/>
      <c r="BL55" s="318"/>
      <c r="BM55" s="330"/>
      <c r="BN55" s="318"/>
      <c r="BO55" s="330"/>
      <c r="BP55" s="318"/>
      <c r="BQ55" s="330"/>
      <c r="BR55" s="318"/>
      <c r="BS55" s="330"/>
      <c r="BT55" s="318"/>
      <c r="BU55" s="330"/>
      <c r="BV55" s="318"/>
      <c r="BW55" s="330"/>
      <c r="BX55" s="318"/>
      <c r="CC55" s="330"/>
      <c r="CD55" s="318"/>
    </row>
    <row r="56" spans="45:82" ht="12.75">
      <c r="AS56" s="15"/>
      <c r="AT56" s="300"/>
      <c r="AU56" s="300"/>
      <c r="AV56" s="300"/>
      <c r="AW56" s="330"/>
      <c r="AX56" s="318"/>
      <c r="AY56" s="330"/>
      <c r="AZ56" s="318"/>
      <c r="BA56" s="330"/>
      <c r="BB56" s="318"/>
      <c r="BC56" s="330"/>
      <c r="BD56" s="318"/>
      <c r="BE56" s="330"/>
      <c r="BF56" s="318"/>
      <c r="BG56" s="330"/>
      <c r="BH56" s="318"/>
      <c r="BI56" s="330"/>
      <c r="BJ56" s="318"/>
      <c r="BK56" s="330"/>
      <c r="BL56" s="318"/>
      <c r="BM56" s="330"/>
      <c r="BN56" s="318"/>
      <c r="BO56" s="330"/>
      <c r="BP56" s="318"/>
      <c r="BQ56" s="330"/>
      <c r="BR56" s="318"/>
      <c r="BS56" s="330"/>
      <c r="BT56" s="318"/>
      <c r="BU56" s="330"/>
      <c r="BV56" s="318"/>
      <c r="BW56" s="330"/>
      <c r="BX56" s="318"/>
      <c r="CC56" s="330"/>
      <c r="CD56" s="318"/>
    </row>
    <row r="57" spans="45:82" ht="12.75">
      <c r="AS57" s="15"/>
      <c r="AT57" s="300"/>
      <c r="AU57" s="300"/>
      <c r="AV57" s="300"/>
      <c r="AW57" s="330"/>
      <c r="AX57" s="318"/>
      <c r="AY57" s="330"/>
      <c r="AZ57" s="318"/>
      <c r="BA57" s="330"/>
      <c r="BB57" s="318"/>
      <c r="BC57" s="330"/>
      <c r="BD57" s="318"/>
      <c r="BE57" s="330"/>
      <c r="BF57" s="318"/>
      <c r="BG57" s="330"/>
      <c r="BH57" s="318"/>
      <c r="BI57" s="330"/>
      <c r="BJ57" s="318"/>
      <c r="BK57" s="330"/>
      <c r="BL57" s="318"/>
      <c r="BM57" s="330"/>
      <c r="BN57" s="318"/>
      <c r="BO57" s="330"/>
      <c r="BP57" s="318"/>
      <c r="BQ57" s="330"/>
      <c r="BR57" s="318"/>
      <c r="BS57" s="330"/>
      <c r="BT57" s="318"/>
      <c r="BU57" s="330"/>
      <c r="BV57" s="318"/>
      <c r="BW57" s="330"/>
      <c r="BX57" s="318"/>
      <c r="CC57" s="330"/>
      <c r="CD57" s="318"/>
    </row>
    <row r="58" spans="45:82" ht="12.75">
      <c r="AS58" s="15"/>
      <c r="AT58" s="300"/>
      <c r="AU58" s="300"/>
      <c r="AV58" s="300"/>
      <c r="AW58" s="330"/>
      <c r="AX58" s="318"/>
      <c r="AY58" s="330"/>
      <c r="AZ58" s="318"/>
      <c r="BA58" s="330"/>
      <c r="BB58" s="318"/>
      <c r="BC58" s="330"/>
      <c r="BD58" s="318"/>
      <c r="BE58" s="330"/>
      <c r="BF58" s="318"/>
      <c r="BG58" s="330"/>
      <c r="BH58" s="318"/>
      <c r="BI58" s="330"/>
      <c r="BJ58" s="318"/>
      <c r="BK58" s="330"/>
      <c r="BL58" s="318"/>
      <c r="BM58" s="330"/>
      <c r="BN58" s="318"/>
      <c r="BO58" s="330"/>
      <c r="BP58" s="318"/>
      <c r="BQ58" s="330"/>
      <c r="BR58" s="318"/>
      <c r="BS58" s="330"/>
      <c r="BT58" s="318"/>
      <c r="BU58" s="330"/>
      <c r="BV58" s="318"/>
      <c r="BW58" s="330"/>
      <c r="BX58" s="318"/>
      <c r="CC58" s="330"/>
      <c r="CD58" s="318"/>
    </row>
    <row r="59" spans="45:82" ht="12.75">
      <c r="AS59" s="15"/>
      <c r="AT59" s="300"/>
      <c r="AU59" s="300"/>
      <c r="AV59" s="300"/>
      <c r="AW59" s="330"/>
      <c r="AX59" s="318"/>
      <c r="AY59" s="330"/>
      <c r="AZ59" s="318"/>
      <c r="BA59" s="330"/>
      <c r="BB59" s="318"/>
      <c r="BC59" s="330"/>
      <c r="BD59" s="318"/>
      <c r="BE59" s="330"/>
      <c r="BF59" s="318"/>
      <c r="BG59" s="330"/>
      <c r="BH59" s="318"/>
      <c r="BI59" s="330"/>
      <c r="BJ59" s="318"/>
      <c r="BK59" s="330"/>
      <c r="BL59" s="318"/>
      <c r="BM59" s="330"/>
      <c r="BN59" s="318"/>
      <c r="BO59" s="330"/>
      <c r="BP59" s="318"/>
      <c r="BQ59" s="330"/>
      <c r="BR59" s="318"/>
      <c r="BS59" s="330"/>
      <c r="BT59" s="318"/>
      <c r="BU59" s="330"/>
      <c r="BV59" s="318"/>
      <c r="BW59" s="330"/>
      <c r="BX59" s="318"/>
      <c r="CC59" s="330"/>
      <c r="CD59" s="318"/>
    </row>
    <row r="60" spans="45:82" ht="12.75">
      <c r="AS60" s="15"/>
      <c r="AT60" s="300"/>
      <c r="AU60" s="300"/>
      <c r="AV60" s="300"/>
      <c r="AW60" s="330"/>
      <c r="AX60" s="318"/>
      <c r="AY60" s="330"/>
      <c r="AZ60" s="318"/>
      <c r="BA60" s="330"/>
      <c r="BB60" s="318"/>
      <c r="BC60" s="330"/>
      <c r="BD60" s="318"/>
      <c r="BE60" s="330"/>
      <c r="BF60" s="318"/>
      <c r="BG60" s="330"/>
      <c r="BH60" s="318"/>
      <c r="BI60" s="330"/>
      <c r="BJ60" s="318"/>
      <c r="BK60" s="330"/>
      <c r="BL60" s="318"/>
      <c r="BM60" s="330"/>
      <c r="BN60" s="318"/>
      <c r="BO60" s="330"/>
      <c r="BP60" s="318"/>
      <c r="BQ60" s="330"/>
      <c r="BR60" s="318"/>
      <c r="BS60" s="330"/>
      <c r="BT60" s="318"/>
      <c r="BU60" s="330"/>
      <c r="BV60" s="318"/>
      <c r="BW60" s="330"/>
      <c r="BX60" s="318"/>
      <c r="CC60" s="330"/>
      <c r="CD60" s="318"/>
    </row>
    <row r="61" spans="45:82" ht="12.75">
      <c r="AS61" s="15"/>
      <c r="AT61" s="300"/>
      <c r="AU61" s="300"/>
      <c r="AV61" s="300"/>
      <c r="AW61" s="330"/>
      <c r="AX61" s="318"/>
      <c r="AY61" s="330"/>
      <c r="AZ61" s="318"/>
      <c r="BA61" s="330"/>
      <c r="BB61" s="318"/>
      <c r="BC61" s="330"/>
      <c r="BD61" s="318"/>
      <c r="BE61" s="330"/>
      <c r="BF61" s="318"/>
      <c r="BG61" s="330"/>
      <c r="BH61" s="318"/>
      <c r="BI61" s="330"/>
      <c r="BJ61" s="318"/>
      <c r="BK61" s="330"/>
      <c r="BL61" s="318"/>
      <c r="BM61" s="330"/>
      <c r="BN61" s="318"/>
      <c r="BO61" s="330"/>
      <c r="BP61" s="318"/>
      <c r="BQ61" s="330"/>
      <c r="BR61" s="318"/>
      <c r="BS61" s="330"/>
      <c r="BT61" s="318"/>
      <c r="BU61" s="330"/>
      <c r="BV61" s="318"/>
      <c r="BW61" s="330"/>
      <c r="BX61" s="318"/>
      <c r="CC61" s="330"/>
      <c r="CD61" s="318"/>
    </row>
    <row r="62" spans="45:82" ht="12.75">
      <c r="AS62" s="15"/>
      <c r="AT62" s="300"/>
      <c r="AU62" s="300"/>
      <c r="AV62" s="300"/>
      <c r="AW62" s="330"/>
      <c r="AX62" s="318"/>
      <c r="AY62" s="330"/>
      <c r="AZ62" s="318"/>
      <c r="BA62" s="330"/>
      <c r="BB62" s="318"/>
      <c r="BC62" s="330"/>
      <c r="BD62" s="318"/>
      <c r="BE62" s="330"/>
      <c r="BF62" s="318"/>
      <c r="BG62" s="330"/>
      <c r="BH62" s="318"/>
      <c r="BI62" s="330"/>
      <c r="BJ62" s="318"/>
      <c r="BK62" s="330"/>
      <c r="BL62" s="318"/>
      <c r="BM62" s="330"/>
      <c r="BN62" s="318"/>
      <c r="BO62" s="330"/>
      <c r="BP62" s="318"/>
      <c r="BQ62" s="330"/>
      <c r="BR62" s="318"/>
      <c r="BS62" s="330"/>
      <c r="BT62" s="318"/>
      <c r="BU62" s="330"/>
      <c r="BV62" s="318"/>
      <c r="BW62" s="330"/>
      <c r="BX62" s="318"/>
      <c r="CC62" s="330"/>
      <c r="CD62" s="318"/>
    </row>
    <row r="63" spans="45:82" ht="12.75">
      <c r="AS63" s="15"/>
      <c r="AT63" s="300"/>
      <c r="AU63" s="300"/>
      <c r="AV63" s="300"/>
      <c r="AW63" s="330"/>
      <c r="AX63" s="318"/>
      <c r="AY63" s="330"/>
      <c r="AZ63" s="318"/>
      <c r="BA63" s="330"/>
      <c r="BB63" s="318"/>
      <c r="BC63" s="330"/>
      <c r="BD63" s="318"/>
      <c r="BE63" s="330"/>
      <c r="BF63" s="318"/>
      <c r="BG63" s="330"/>
      <c r="BH63" s="318"/>
      <c r="BI63" s="330"/>
      <c r="BJ63" s="318"/>
      <c r="BK63" s="330"/>
      <c r="BL63" s="318"/>
      <c r="BM63" s="330"/>
      <c r="BN63" s="318"/>
      <c r="BO63" s="330"/>
      <c r="BP63" s="318"/>
      <c r="BQ63" s="330"/>
      <c r="BR63" s="318"/>
      <c r="BS63" s="330"/>
      <c r="BT63" s="318"/>
      <c r="BU63" s="330"/>
      <c r="BV63" s="318"/>
      <c r="BW63" s="330"/>
      <c r="BX63" s="318"/>
      <c r="CC63" s="330"/>
      <c r="CD63" s="318"/>
    </row>
    <row r="64" spans="45:82" ht="12.75">
      <c r="AS64" s="15"/>
      <c r="AT64" s="300"/>
      <c r="AU64" s="300"/>
      <c r="AV64" s="300"/>
      <c r="AW64" s="330"/>
      <c r="AX64" s="318"/>
      <c r="AY64" s="330"/>
      <c r="AZ64" s="318"/>
      <c r="BA64" s="330"/>
      <c r="BB64" s="318"/>
      <c r="BC64" s="330"/>
      <c r="BD64" s="318"/>
      <c r="BE64" s="330"/>
      <c r="BF64" s="318"/>
      <c r="BG64" s="330"/>
      <c r="BH64" s="318"/>
      <c r="BI64" s="330"/>
      <c r="BJ64" s="318"/>
      <c r="BK64" s="330"/>
      <c r="BL64" s="318"/>
      <c r="BM64" s="330"/>
      <c r="BN64" s="318"/>
      <c r="BO64" s="330"/>
      <c r="BP64" s="318"/>
      <c r="BQ64" s="330"/>
      <c r="BR64" s="318"/>
      <c r="BS64" s="330"/>
      <c r="BT64" s="318"/>
      <c r="BU64" s="330"/>
      <c r="BV64" s="318"/>
      <c r="BW64" s="330"/>
      <c r="BX64" s="318"/>
      <c r="CC64" s="330"/>
      <c r="CD64" s="318"/>
    </row>
    <row r="65" spans="45:82" ht="12.75">
      <c r="AS65" s="15"/>
      <c r="AT65" s="300"/>
      <c r="AU65" s="300"/>
      <c r="AV65" s="300"/>
      <c r="AW65" s="330"/>
      <c r="AX65" s="318"/>
      <c r="AY65" s="330"/>
      <c r="AZ65" s="318"/>
      <c r="BA65" s="330"/>
      <c r="BB65" s="318"/>
      <c r="BC65" s="330"/>
      <c r="BD65" s="318"/>
      <c r="BE65" s="330"/>
      <c r="BF65" s="318"/>
      <c r="BG65" s="330"/>
      <c r="BH65" s="318"/>
      <c r="BI65" s="330"/>
      <c r="BJ65" s="318"/>
      <c r="BK65" s="330"/>
      <c r="BL65" s="318"/>
      <c r="BM65" s="330"/>
      <c r="BN65" s="318"/>
      <c r="BO65" s="330"/>
      <c r="BP65" s="318"/>
      <c r="BQ65" s="330"/>
      <c r="BR65" s="318"/>
      <c r="BS65" s="330"/>
      <c r="BT65" s="318"/>
      <c r="BU65" s="330"/>
      <c r="BV65" s="318"/>
      <c r="BW65" s="330"/>
      <c r="BX65" s="318"/>
      <c r="CC65" s="330"/>
      <c r="CD65" s="318"/>
    </row>
    <row r="66" spans="45:82" ht="12.75">
      <c r="AS66" s="15"/>
      <c r="AT66" s="300"/>
      <c r="AU66" s="300"/>
      <c r="AV66" s="300"/>
      <c r="AW66" s="330"/>
      <c r="AX66" s="318"/>
      <c r="AY66" s="330"/>
      <c r="AZ66" s="318"/>
      <c r="BA66" s="330"/>
      <c r="BB66" s="318"/>
      <c r="BC66" s="330"/>
      <c r="BD66" s="318"/>
      <c r="BE66" s="330"/>
      <c r="BF66" s="318"/>
      <c r="BG66" s="330"/>
      <c r="BH66" s="318"/>
      <c r="BI66" s="330"/>
      <c r="BJ66" s="318"/>
      <c r="BK66" s="330"/>
      <c r="BL66" s="318"/>
      <c r="BM66" s="330"/>
      <c r="BN66" s="318"/>
      <c r="BO66" s="330"/>
      <c r="BP66" s="318"/>
      <c r="BQ66" s="330"/>
      <c r="BR66" s="318"/>
      <c r="BS66" s="330"/>
      <c r="BT66" s="318"/>
      <c r="BU66" s="330"/>
      <c r="BV66" s="318"/>
      <c r="BW66" s="330"/>
      <c r="BX66" s="318"/>
      <c r="CC66" s="330"/>
      <c r="CD66" s="318"/>
    </row>
    <row r="67" spans="45:82" ht="12.75">
      <c r="AS67" s="15"/>
      <c r="AT67" s="300"/>
      <c r="AU67" s="300"/>
      <c r="AV67" s="300"/>
      <c r="AW67" s="330"/>
      <c r="AX67" s="318"/>
      <c r="AY67" s="330"/>
      <c r="AZ67" s="318"/>
      <c r="BA67" s="330"/>
      <c r="BB67" s="318"/>
      <c r="BC67" s="330"/>
      <c r="BD67" s="318"/>
      <c r="BE67" s="330"/>
      <c r="BF67" s="318"/>
      <c r="BG67" s="330"/>
      <c r="BH67" s="318"/>
      <c r="BI67" s="330"/>
      <c r="BJ67" s="318"/>
      <c r="BK67" s="330"/>
      <c r="BL67" s="318"/>
      <c r="BM67" s="330"/>
      <c r="BN67" s="318"/>
      <c r="BO67" s="330"/>
      <c r="BP67" s="318"/>
      <c r="BQ67" s="330"/>
      <c r="BR67" s="318"/>
      <c r="BS67" s="330"/>
      <c r="BT67" s="318"/>
      <c r="BU67" s="330"/>
      <c r="BV67" s="318"/>
      <c r="BW67" s="330"/>
      <c r="BX67" s="318"/>
      <c r="CC67" s="330"/>
      <c r="CD67" s="318"/>
    </row>
    <row r="68" spans="45:82" ht="12.75">
      <c r="AS68" s="15"/>
      <c r="AT68" s="300"/>
      <c r="AU68" s="300"/>
      <c r="AV68" s="300"/>
      <c r="AW68" s="330"/>
      <c r="AX68" s="318"/>
      <c r="AY68" s="330"/>
      <c r="AZ68" s="318"/>
      <c r="BA68" s="330"/>
      <c r="BB68" s="318"/>
      <c r="BC68" s="330"/>
      <c r="BD68" s="318"/>
      <c r="BE68" s="330"/>
      <c r="BF68" s="318"/>
      <c r="BG68" s="330"/>
      <c r="BH68" s="318"/>
      <c r="BI68" s="330"/>
      <c r="BJ68" s="318"/>
      <c r="BK68" s="330"/>
      <c r="BL68" s="318"/>
      <c r="BM68" s="330"/>
      <c r="BN68" s="318"/>
      <c r="BO68" s="330"/>
      <c r="BP68" s="318"/>
      <c r="BQ68" s="330"/>
      <c r="BR68" s="318"/>
      <c r="BS68" s="330"/>
      <c r="BT68" s="318"/>
      <c r="BU68" s="330"/>
      <c r="BV68" s="318"/>
      <c r="BW68" s="330"/>
      <c r="BX68" s="318"/>
      <c r="CC68" s="330"/>
      <c r="CD68" s="318"/>
    </row>
    <row r="69" spans="45:82" ht="12.75">
      <c r="AS69" s="15"/>
      <c r="AT69" s="300"/>
      <c r="AU69" s="300"/>
      <c r="AV69" s="300"/>
      <c r="AW69" s="330"/>
      <c r="AX69" s="318"/>
      <c r="AY69" s="330"/>
      <c r="AZ69" s="318"/>
      <c r="BA69" s="330"/>
      <c r="BB69" s="318"/>
      <c r="BC69" s="330"/>
      <c r="BD69" s="318"/>
      <c r="BE69" s="330"/>
      <c r="BF69" s="318"/>
      <c r="BG69" s="330"/>
      <c r="BH69" s="318"/>
      <c r="BI69" s="330"/>
      <c r="BJ69" s="318"/>
      <c r="BK69" s="330"/>
      <c r="BL69" s="318"/>
      <c r="BM69" s="330"/>
      <c r="BN69" s="318"/>
      <c r="BO69" s="330"/>
      <c r="BP69" s="318"/>
      <c r="BQ69" s="330"/>
      <c r="BR69" s="318"/>
      <c r="BS69" s="330"/>
      <c r="BT69" s="318"/>
      <c r="BU69" s="330"/>
      <c r="BV69" s="318"/>
      <c r="BW69" s="330"/>
      <c r="BX69" s="318"/>
      <c r="CC69" s="330"/>
      <c r="CD69" s="318"/>
    </row>
    <row r="70" spans="45:82" ht="12.75">
      <c r="AS70" s="15"/>
      <c r="AT70" s="300"/>
      <c r="AU70" s="300"/>
      <c r="AV70" s="300"/>
      <c r="AW70" s="330"/>
      <c r="AX70" s="318"/>
      <c r="AY70" s="330"/>
      <c r="AZ70" s="318"/>
      <c r="BA70" s="330"/>
      <c r="BB70" s="318"/>
      <c r="BC70" s="330"/>
      <c r="BD70" s="318"/>
      <c r="BE70" s="330"/>
      <c r="BF70" s="318"/>
      <c r="BG70" s="330"/>
      <c r="BH70" s="318"/>
      <c r="BI70" s="330"/>
      <c r="BJ70" s="318"/>
      <c r="BK70" s="330"/>
      <c r="BL70" s="318"/>
      <c r="BM70" s="330"/>
      <c r="BN70" s="318"/>
      <c r="BO70" s="330"/>
      <c r="BP70" s="318"/>
      <c r="BQ70" s="330"/>
      <c r="BR70" s="318"/>
      <c r="BS70" s="330"/>
      <c r="BT70" s="318"/>
      <c r="BU70" s="330"/>
      <c r="BV70" s="318"/>
      <c r="BW70" s="330"/>
      <c r="BX70" s="318"/>
      <c r="CC70" s="330"/>
      <c r="CD70" s="318"/>
    </row>
    <row r="71" spans="45:82" ht="12.75">
      <c r="AS71" s="15"/>
      <c r="AT71" s="300"/>
      <c r="AU71" s="300"/>
      <c r="AV71" s="300"/>
      <c r="AW71" s="330"/>
      <c r="AX71" s="318"/>
      <c r="AY71" s="330"/>
      <c r="AZ71" s="318"/>
      <c r="BA71" s="330"/>
      <c r="BB71" s="318"/>
      <c r="BC71" s="330"/>
      <c r="BD71" s="318"/>
      <c r="BE71" s="330"/>
      <c r="BF71" s="318"/>
      <c r="BG71" s="330"/>
      <c r="BH71" s="318"/>
      <c r="BI71" s="330"/>
      <c r="BJ71" s="318"/>
      <c r="BK71" s="330"/>
      <c r="BL71" s="318"/>
      <c r="BM71" s="330"/>
      <c r="BN71" s="318"/>
      <c r="BO71" s="330"/>
      <c r="BP71" s="318"/>
      <c r="BQ71" s="330"/>
      <c r="BR71" s="318"/>
      <c r="BS71" s="330"/>
      <c r="BT71" s="318"/>
      <c r="BU71" s="330"/>
      <c r="BV71" s="318"/>
      <c r="BW71" s="330"/>
      <c r="BX71" s="318"/>
      <c r="CC71" s="330"/>
      <c r="CD71" s="318"/>
    </row>
    <row r="72" spans="45:82" ht="12.75">
      <c r="AS72" s="15"/>
      <c r="AT72" s="300"/>
      <c r="AU72" s="300"/>
      <c r="AV72" s="300"/>
      <c r="AW72" s="330"/>
      <c r="AX72" s="318"/>
      <c r="AY72" s="330"/>
      <c r="AZ72" s="318"/>
      <c r="BA72" s="330"/>
      <c r="BB72" s="318"/>
      <c r="BC72" s="330"/>
      <c r="BD72" s="318"/>
      <c r="BE72" s="330"/>
      <c r="BF72" s="318"/>
      <c r="BG72" s="330"/>
      <c r="BH72" s="318"/>
      <c r="BI72" s="330"/>
      <c r="BJ72" s="318"/>
      <c r="BK72" s="330"/>
      <c r="BL72" s="318"/>
      <c r="BM72" s="330"/>
      <c r="BN72" s="318"/>
      <c r="BO72" s="330"/>
      <c r="BP72" s="318"/>
      <c r="BQ72" s="330"/>
      <c r="BR72" s="318"/>
      <c r="BS72" s="330"/>
      <c r="BT72" s="318"/>
      <c r="BU72" s="330"/>
      <c r="BV72" s="318"/>
      <c r="BW72" s="330"/>
      <c r="BX72" s="318"/>
      <c r="CC72" s="330"/>
      <c r="CD72" s="318"/>
    </row>
    <row r="73" spans="45:82" ht="12.75">
      <c r="AS73" s="15"/>
      <c r="AT73" s="300"/>
      <c r="AU73" s="300"/>
      <c r="AV73" s="300"/>
      <c r="AW73" s="330"/>
      <c r="AX73" s="318"/>
      <c r="AY73" s="330"/>
      <c r="AZ73" s="318"/>
      <c r="BA73" s="330"/>
      <c r="BB73" s="318"/>
      <c r="BC73" s="330"/>
      <c r="BD73" s="318"/>
      <c r="BE73" s="330"/>
      <c r="BF73" s="318"/>
      <c r="BG73" s="330"/>
      <c r="BH73" s="318"/>
      <c r="BI73" s="330"/>
      <c r="BJ73" s="318"/>
      <c r="BK73" s="330"/>
      <c r="BL73" s="318"/>
      <c r="BM73" s="330"/>
      <c r="BN73" s="318"/>
      <c r="BO73" s="330"/>
      <c r="BP73" s="318"/>
      <c r="BQ73" s="330"/>
      <c r="BR73" s="318"/>
      <c r="BS73" s="330"/>
      <c r="BT73" s="318"/>
      <c r="BU73" s="330"/>
      <c r="BV73" s="318"/>
      <c r="BW73" s="330"/>
      <c r="BX73" s="318"/>
      <c r="CC73" s="330"/>
      <c r="CD73" s="318"/>
    </row>
    <row r="74" spans="45:82" ht="12.75">
      <c r="AS74" s="15"/>
      <c r="AT74" s="300"/>
      <c r="AU74" s="300"/>
      <c r="AV74" s="300"/>
      <c r="AW74" s="330"/>
      <c r="AX74" s="318"/>
      <c r="AY74" s="330"/>
      <c r="AZ74" s="318"/>
      <c r="BA74" s="330"/>
      <c r="BB74" s="318"/>
      <c r="BC74" s="330"/>
      <c r="BD74" s="318"/>
      <c r="BE74" s="330"/>
      <c r="BF74" s="318"/>
      <c r="BG74" s="330"/>
      <c r="BH74" s="318"/>
      <c r="BI74" s="330"/>
      <c r="BJ74" s="318"/>
      <c r="BK74" s="330"/>
      <c r="BL74" s="318"/>
      <c r="BM74" s="330"/>
      <c r="BN74" s="318"/>
      <c r="BO74" s="330"/>
      <c r="BP74" s="318"/>
      <c r="BQ74" s="330"/>
      <c r="BR74" s="318"/>
      <c r="BS74" s="330"/>
      <c r="BT74" s="318"/>
      <c r="BU74" s="330"/>
      <c r="BV74" s="318"/>
      <c r="BW74" s="330"/>
      <c r="BX74" s="318"/>
      <c r="CC74" s="330"/>
      <c r="CD74" s="318"/>
    </row>
    <row r="75" spans="45:82" ht="12.75">
      <c r="AS75" s="15"/>
      <c r="AT75" s="300"/>
      <c r="AU75" s="300"/>
      <c r="AV75" s="300"/>
      <c r="AW75" s="330"/>
      <c r="AX75" s="318"/>
      <c r="AY75" s="330"/>
      <c r="AZ75" s="318"/>
      <c r="BA75" s="330"/>
      <c r="BB75" s="318"/>
      <c r="BC75" s="330"/>
      <c r="BD75" s="318"/>
      <c r="BE75" s="330"/>
      <c r="BF75" s="318"/>
      <c r="BG75" s="330"/>
      <c r="BH75" s="318"/>
      <c r="BI75" s="330"/>
      <c r="BJ75" s="318"/>
      <c r="BK75" s="330"/>
      <c r="BL75" s="318"/>
      <c r="BM75" s="330"/>
      <c r="BN75" s="318"/>
      <c r="BO75" s="330"/>
      <c r="BP75" s="318"/>
      <c r="BQ75" s="330"/>
      <c r="BR75" s="318"/>
      <c r="BS75" s="330"/>
      <c r="BT75" s="318"/>
      <c r="BU75" s="330"/>
      <c r="BV75" s="318"/>
      <c r="BW75" s="330"/>
      <c r="BX75" s="318"/>
      <c r="CC75" s="330"/>
      <c r="CD75" s="318"/>
    </row>
    <row r="76" spans="45:82" ht="12.75">
      <c r="AS76" s="15"/>
      <c r="AT76" s="300"/>
      <c r="AU76" s="300"/>
      <c r="AV76" s="300"/>
      <c r="AW76" s="330"/>
      <c r="AX76" s="318"/>
      <c r="AY76" s="330"/>
      <c r="AZ76" s="318"/>
      <c r="BA76" s="330"/>
      <c r="BB76" s="318"/>
      <c r="BC76" s="330"/>
      <c r="BD76" s="318"/>
      <c r="BE76" s="330"/>
      <c r="BF76" s="318"/>
      <c r="BG76" s="330"/>
      <c r="BH76" s="318"/>
      <c r="BI76" s="330"/>
      <c r="BJ76" s="318"/>
      <c r="BK76" s="330"/>
      <c r="BL76" s="318"/>
      <c r="BM76" s="330"/>
      <c r="BN76" s="318"/>
      <c r="BO76" s="330"/>
      <c r="BP76" s="318"/>
      <c r="BQ76" s="330"/>
      <c r="BR76" s="318"/>
      <c r="BS76" s="330"/>
      <c r="BT76" s="318"/>
      <c r="BU76" s="330"/>
      <c r="BV76" s="318"/>
      <c r="BW76" s="330"/>
      <c r="BX76" s="318"/>
      <c r="CC76" s="330"/>
      <c r="CD76" s="318"/>
    </row>
    <row r="77" spans="45:82" ht="12.75">
      <c r="AS77" s="15"/>
      <c r="AT77" s="300"/>
      <c r="AU77" s="300"/>
      <c r="AV77" s="300"/>
      <c r="AW77" s="330"/>
      <c r="AX77" s="318"/>
      <c r="AY77" s="330"/>
      <c r="AZ77" s="318"/>
      <c r="BA77" s="330"/>
      <c r="BB77" s="318"/>
      <c r="BC77" s="330"/>
      <c r="BD77" s="318"/>
      <c r="BE77" s="330"/>
      <c r="BF77" s="318"/>
      <c r="BG77" s="330"/>
      <c r="BH77" s="318"/>
      <c r="BI77" s="330"/>
      <c r="BJ77" s="318"/>
      <c r="BK77" s="330"/>
      <c r="BL77" s="318"/>
      <c r="BM77" s="330"/>
      <c r="BN77" s="318"/>
      <c r="BO77" s="330"/>
      <c r="BP77" s="318"/>
      <c r="BQ77" s="330"/>
      <c r="BR77" s="318"/>
      <c r="BS77" s="330"/>
      <c r="BT77" s="318"/>
      <c r="BU77" s="330"/>
      <c r="BV77" s="318"/>
      <c r="BW77" s="330"/>
      <c r="BX77" s="318"/>
      <c r="CC77" s="330"/>
      <c r="CD77" s="318"/>
    </row>
    <row r="78" spans="45:82" ht="12.75">
      <c r="AS78" s="15"/>
      <c r="AT78" s="300"/>
      <c r="AU78" s="300"/>
      <c r="AV78" s="300"/>
      <c r="AW78" s="330"/>
      <c r="AX78" s="318"/>
      <c r="AY78" s="330"/>
      <c r="AZ78" s="318"/>
      <c r="BA78" s="330"/>
      <c r="BB78" s="318"/>
      <c r="BC78" s="330"/>
      <c r="BD78" s="318"/>
      <c r="BE78" s="330"/>
      <c r="BF78" s="318"/>
      <c r="BG78" s="330"/>
      <c r="BH78" s="318"/>
      <c r="BI78" s="330"/>
      <c r="BJ78" s="318"/>
      <c r="BK78" s="330"/>
      <c r="BL78" s="318"/>
      <c r="BM78" s="330"/>
      <c r="BN78" s="318"/>
      <c r="BO78" s="330"/>
      <c r="BP78" s="318"/>
      <c r="BQ78" s="330"/>
      <c r="BR78" s="318"/>
      <c r="BS78" s="330"/>
      <c r="BT78" s="318"/>
      <c r="BU78" s="330"/>
      <c r="BV78" s="318"/>
      <c r="BW78" s="330"/>
      <c r="BX78" s="318"/>
      <c r="CC78" s="330"/>
      <c r="CD78" s="318"/>
    </row>
    <row r="79" spans="45:82" ht="12.75">
      <c r="AS79" s="15"/>
      <c r="AT79" s="300"/>
      <c r="AU79" s="300"/>
      <c r="AV79" s="300"/>
      <c r="AW79" s="330"/>
      <c r="AX79" s="318"/>
      <c r="AY79" s="330"/>
      <c r="AZ79" s="318"/>
      <c r="BA79" s="330"/>
      <c r="BB79" s="318"/>
      <c r="BC79" s="330"/>
      <c r="BD79" s="318"/>
      <c r="BE79" s="330"/>
      <c r="BF79" s="318"/>
      <c r="BG79" s="330"/>
      <c r="BH79" s="318"/>
      <c r="BI79" s="330"/>
      <c r="BJ79" s="318"/>
      <c r="BK79" s="330"/>
      <c r="BL79" s="318"/>
      <c r="BM79" s="330"/>
      <c r="BN79" s="318"/>
      <c r="BO79" s="330"/>
      <c r="BP79" s="318"/>
      <c r="BQ79" s="330"/>
      <c r="BR79" s="318"/>
      <c r="BS79" s="330"/>
      <c r="BT79" s="318"/>
      <c r="BU79" s="330"/>
      <c r="BV79" s="318"/>
      <c r="BW79" s="330"/>
      <c r="BX79" s="318"/>
      <c r="CC79" s="330"/>
      <c r="CD79" s="318"/>
    </row>
    <row r="80" spans="45:82" ht="12.75">
      <c r="AS80" s="15"/>
      <c r="AT80" s="300"/>
      <c r="AU80" s="300"/>
      <c r="AV80" s="300"/>
      <c r="AW80" s="330"/>
      <c r="AX80" s="318"/>
      <c r="AY80" s="330"/>
      <c r="AZ80" s="318"/>
      <c r="BA80" s="330"/>
      <c r="BB80" s="318"/>
      <c r="BC80" s="330"/>
      <c r="BD80" s="318"/>
      <c r="BE80" s="330"/>
      <c r="BF80" s="318"/>
      <c r="BG80" s="330"/>
      <c r="BH80" s="318"/>
      <c r="BI80" s="330"/>
      <c r="BJ80" s="318"/>
      <c r="BK80" s="330"/>
      <c r="BL80" s="318"/>
      <c r="BM80" s="330"/>
      <c r="BN80" s="318"/>
      <c r="BO80" s="330"/>
      <c r="BP80" s="318"/>
      <c r="BQ80" s="330"/>
      <c r="BR80" s="318"/>
      <c r="BS80" s="330"/>
      <c r="BT80" s="318"/>
      <c r="BU80" s="330"/>
      <c r="BV80" s="318"/>
      <c r="BW80" s="330"/>
      <c r="BX80" s="318"/>
      <c r="CC80" s="330"/>
      <c r="CD80" s="318"/>
    </row>
    <row r="81" spans="45:82" ht="12.75">
      <c r="AS81" s="15"/>
      <c r="AT81" s="300"/>
      <c r="AU81" s="300"/>
      <c r="AV81" s="300"/>
      <c r="AW81" s="330"/>
      <c r="AX81" s="318"/>
      <c r="AY81" s="330"/>
      <c r="AZ81" s="318"/>
      <c r="BA81" s="330"/>
      <c r="BB81" s="318"/>
      <c r="BC81" s="330"/>
      <c r="BD81" s="318"/>
      <c r="BE81" s="330"/>
      <c r="BF81" s="318"/>
      <c r="BG81" s="330"/>
      <c r="BH81" s="318"/>
      <c r="BI81" s="330"/>
      <c r="BJ81" s="318"/>
      <c r="BK81" s="330"/>
      <c r="BL81" s="318"/>
      <c r="BM81" s="330"/>
      <c r="BN81" s="318"/>
      <c r="BO81" s="330"/>
      <c r="BP81" s="318"/>
      <c r="BQ81" s="330"/>
      <c r="BR81" s="318"/>
      <c r="BS81" s="330"/>
      <c r="BT81" s="318"/>
      <c r="BU81" s="330"/>
      <c r="BV81" s="318"/>
      <c r="BW81" s="330"/>
      <c r="BX81" s="318"/>
      <c r="CC81" s="330"/>
      <c r="CD81" s="318"/>
    </row>
    <row r="82" spans="45:82" ht="12.75">
      <c r="AS82" s="15"/>
      <c r="AT82" s="300"/>
      <c r="AU82" s="300"/>
      <c r="AV82" s="300"/>
      <c r="AW82" s="330"/>
      <c r="AX82" s="318"/>
      <c r="AY82" s="330"/>
      <c r="AZ82" s="318"/>
      <c r="BA82" s="330"/>
      <c r="BB82" s="318"/>
      <c r="BC82" s="330"/>
      <c r="BD82" s="318"/>
      <c r="BE82" s="330"/>
      <c r="BF82" s="318"/>
      <c r="BG82" s="330"/>
      <c r="BH82" s="318"/>
      <c r="BI82" s="330"/>
      <c r="BJ82" s="318"/>
      <c r="BK82" s="330"/>
      <c r="BL82" s="318"/>
      <c r="BM82" s="330"/>
      <c r="BN82" s="318"/>
      <c r="BO82" s="330"/>
      <c r="BP82" s="318"/>
      <c r="BQ82" s="330"/>
      <c r="BR82" s="318"/>
      <c r="BS82" s="330"/>
      <c r="BT82" s="318"/>
      <c r="BU82" s="330"/>
      <c r="BV82" s="318"/>
      <c r="BW82" s="330"/>
      <c r="BX82" s="318"/>
      <c r="CC82" s="330"/>
      <c r="CD82" s="318"/>
    </row>
    <row r="83" spans="45:82" ht="12.75">
      <c r="AS83" s="15"/>
      <c r="AT83" s="300"/>
      <c r="AU83" s="300"/>
      <c r="AV83" s="300"/>
      <c r="AW83" s="330"/>
      <c r="AX83" s="318"/>
      <c r="AY83" s="330"/>
      <c r="AZ83" s="318"/>
      <c r="BA83" s="330"/>
      <c r="BB83" s="318"/>
      <c r="BC83" s="330"/>
      <c r="BD83" s="318"/>
      <c r="BE83" s="330"/>
      <c r="BF83" s="318"/>
      <c r="BG83" s="330"/>
      <c r="BH83" s="318"/>
      <c r="BI83" s="330"/>
      <c r="BJ83" s="318"/>
      <c r="BK83" s="330"/>
      <c r="BL83" s="318"/>
      <c r="BM83" s="330"/>
      <c r="BN83" s="318"/>
      <c r="BO83" s="330"/>
      <c r="BP83" s="318"/>
      <c r="BQ83" s="330"/>
      <c r="BR83" s="318"/>
      <c r="BS83" s="330"/>
      <c r="BT83" s="318"/>
      <c r="BU83" s="330"/>
      <c r="BV83" s="318"/>
      <c r="BW83" s="330"/>
      <c r="BX83" s="318"/>
      <c r="CC83" s="330"/>
      <c r="CD83" s="318"/>
    </row>
    <row r="84" spans="45:82" ht="12.75">
      <c r="AS84" s="15"/>
      <c r="AT84" s="300"/>
      <c r="AU84" s="300"/>
      <c r="AV84" s="300"/>
      <c r="AW84" s="330"/>
      <c r="AX84" s="318"/>
      <c r="AY84" s="330"/>
      <c r="AZ84" s="318"/>
      <c r="BA84" s="330"/>
      <c r="BB84" s="318"/>
      <c r="BC84" s="330"/>
      <c r="BD84" s="318"/>
      <c r="BE84" s="330"/>
      <c r="BF84" s="318"/>
      <c r="BG84" s="330"/>
      <c r="BH84" s="318"/>
      <c r="BI84" s="330"/>
      <c r="BJ84" s="318"/>
      <c r="BK84" s="330"/>
      <c r="BL84" s="318"/>
      <c r="BM84" s="330"/>
      <c r="BN84" s="318"/>
      <c r="BO84" s="330"/>
      <c r="BP84" s="318"/>
      <c r="BQ84" s="330"/>
      <c r="BR84" s="318"/>
      <c r="BS84" s="330"/>
      <c r="BT84" s="318"/>
      <c r="BU84" s="330"/>
      <c r="BV84" s="318"/>
      <c r="BW84" s="330"/>
      <c r="BX84" s="318"/>
      <c r="CC84" s="330"/>
      <c r="CD84" s="318"/>
    </row>
    <row r="85" spans="45:82" ht="12.75">
      <c r="AS85" s="15"/>
      <c r="AT85" s="300"/>
      <c r="AU85" s="300"/>
      <c r="AV85" s="300"/>
      <c r="AW85" s="330"/>
      <c r="AX85" s="318"/>
      <c r="AY85" s="330"/>
      <c r="AZ85" s="318"/>
      <c r="BA85" s="330"/>
      <c r="BB85" s="318"/>
      <c r="BC85" s="330"/>
      <c r="BD85" s="318"/>
      <c r="BE85" s="330"/>
      <c r="BF85" s="318"/>
      <c r="BG85" s="330"/>
      <c r="BH85" s="318"/>
      <c r="BI85" s="330"/>
      <c r="BJ85" s="318"/>
      <c r="BK85" s="330"/>
      <c r="BL85" s="318"/>
      <c r="BM85" s="330"/>
      <c r="BN85" s="318"/>
      <c r="BO85" s="330"/>
      <c r="BP85" s="318"/>
      <c r="BQ85" s="330"/>
      <c r="BR85" s="318"/>
      <c r="BS85" s="330"/>
      <c r="BT85" s="318"/>
      <c r="BU85" s="330"/>
      <c r="BV85" s="318"/>
      <c r="BW85" s="330"/>
      <c r="BX85" s="318"/>
      <c r="CC85" s="330"/>
      <c r="CD85" s="318"/>
    </row>
    <row r="86" spans="45:82" ht="12.75">
      <c r="AS86" s="15"/>
      <c r="AT86" s="300"/>
      <c r="AU86" s="300"/>
      <c r="AV86" s="300"/>
      <c r="AW86" s="330"/>
      <c r="AX86" s="318"/>
      <c r="AY86" s="330"/>
      <c r="AZ86" s="318"/>
      <c r="BA86" s="330"/>
      <c r="BB86" s="318"/>
      <c r="BC86" s="330"/>
      <c r="BD86" s="318"/>
      <c r="BE86" s="330"/>
      <c r="BF86" s="318"/>
      <c r="BG86" s="330"/>
      <c r="BH86" s="318"/>
      <c r="BI86" s="330"/>
      <c r="BJ86" s="318"/>
      <c r="BK86" s="330"/>
      <c r="BL86" s="318"/>
      <c r="BM86" s="330"/>
      <c r="BN86" s="318"/>
      <c r="BO86" s="330"/>
      <c r="BP86" s="318"/>
      <c r="BQ86" s="330"/>
      <c r="BR86" s="318"/>
      <c r="BS86" s="330"/>
      <c r="BT86" s="318"/>
      <c r="BU86" s="330"/>
      <c r="BV86" s="318"/>
      <c r="BW86" s="330"/>
      <c r="BX86" s="318"/>
      <c r="CC86" s="330"/>
      <c r="CD86" s="318"/>
    </row>
    <row r="87" spans="45:82" ht="12.75">
      <c r="AS87" s="15"/>
      <c r="AT87" s="300"/>
      <c r="AU87" s="300"/>
      <c r="AV87" s="300"/>
      <c r="AW87" s="330"/>
      <c r="AX87" s="318"/>
      <c r="AY87" s="330"/>
      <c r="AZ87" s="318"/>
      <c r="BA87" s="330"/>
      <c r="BB87" s="318"/>
      <c r="BC87" s="330"/>
      <c r="BD87" s="318"/>
      <c r="BE87" s="330"/>
      <c r="BF87" s="318"/>
      <c r="BG87" s="330"/>
      <c r="BH87" s="318"/>
      <c r="BI87" s="330"/>
      <c r="BJ87" s="318"/>
      <c r="BK87" s="330"/>
      <c r="BL87" s="318"/>
      <c r="BM87" s="330"/>
      <c r="BN87" s="318"/>
      <c r="BO87" s="330"/>
      <c r="BP87" s="318"/>
      <c r="BQ87" s="330"/>
      <c r="BR87" s="318"/>
      <c r="BS87" s="330"/>
      <c r="BT87" s="318"/>
      <c r="BU87" s="330"/>
      <c r="BV87" s="318"/>
      <c r="BW87" s="330"/>
      <c r="BX87" s="318"/>
      <c r="CC87" s="330"/>
      <c r="CD87" s="318"/>
    </row>
    <row r="88" spans="45:82" ht="12.75">
      <c r="AS88" s="15"/>
      <c r="AT88" s="300"/>
      <c r="AU88" s="300"/>
      <c r="AV88" s="300"/>
      <c r="AW88" s="330"/>
      <c r="AX88" s="318"/>
      <c r="AY88" s="330"/>
      <c r="AZ88" s="318"/>
      <c r="BA88" s="330"/>
      <c r="BB88" s="318"/>
      <c r="BC88" s="330"/>
      <c r="BD88" s="318"/>
      <c r="BE88" s="330"/>
      <c r="BF88" s="318"/>
      <c r="BG88" s="330"/>
      <c r="BH88" s="318"/>
      <c r="BI88" s="330"/>
      <c r="BJ88" s="318"/>
      <c r="BK88" s="330"/>
      <c r="BL88" s="318"/>
      <c r="BM88" s="330"/>
      <c r="BN88" s="318"/>
      <c r="BO88" s="330"/>
      <c r="BP88" s="318"/>
      <c r="BQ88" s="330"/>
      <c r="BR88" s="318"/>
      <c r="BS88" s="330"/>
      <c r="BT88" s="318"/>
      <c r="BU88" s="330"/>
      <c r="BV88" s="318"/>
      <c r="BW88" s="330"/>
      <c r="BX88" s="318"/>
      <c r="CC88" s="330"/>
      <c r="CD88" s="318"/>
    </row>
    <row r="89" spans="45:82" ht="12.75">
      <c r="AS89" s="15"/>
      <c r="AT89" s="300"/>
      <c r="AU89" s="300"/>
      <c r="AV89" s="300"/>
      <c r="AW89" s="330"/>
      <c r="AX89" s="318"/>
      <c r="AY89" s="330"/>
      <c r="AZ89" s="318"/>
      <c r="BA89" s="330"/>
      <c r="BB89" s="318"/>
      <c r="BC89" s="330"/>
      <c r="BD89" s="318"/>
      <c r="BE89" s="330"/>
      <c r="BF89" s="318"/>
      <c r="BG89" s="330"/>
      <c r="BH89" s="318"/>
      <c r="BI89" s="330"/>
      <c r="BJ89" s="318"/>
      <c r="BK89" s="330"/>
      <c r="BL89" s="318"/>
      <c r="BM89" s="330"/>
      <c r="BN89" s="318"/>
      <c r="BO89" s="330"/>
      <c r="BP89" s="318"/>
      <c r="BQ89" s="330"/>
      <c r="BR89" s="318"/>
      <c r="BS89" s="330"/>
      <c r="BT89" s="318"/>
      <c r="BU89" s="330"/>
      <c r="BV89" s="318"/>
      <c r="BW89" s="330"/>
      <c r="BX89" s="318"/>
      <c r="CC89" s="330"/>
      <c r="CD89" s="318"/>
    </row>
    <row r="90" spans="45:82" ht="12.75">
      <c r="AS90" s="15"/>
      <c r="AT90" s="300"/>
      <c r="AU90" s="300"/>
      <c r="AV90" s="300"/>
      <c r="AW90" s="330"/>
      <c r="AX90" s="318"/>
      <c r="AY90" s="330"/>
      <c r="AZ90" s="318"/>
      <c r="BA90" s="330"/>
      <c r="BB90" s="318"/>
      <c r="BC90" s="330"/>
      <c r="BD90" s="318"/>
      <c r="BE90" s="330"/>
      <c r="BF90" s="318"/>
      <c r="BG90" s="330"/>
      <c r="BH90" s="318"/>
      <c r="BI90" s="330"/>
      <c r="BJ90" s="318"/>
      <c r="BK90" s="330"/>
      <c r="BL90" s="318"/>
      <c r="BM90" s="330"/>
      <c r="BN90" s="318"/>
      <c r="BO90" s="330"/>
      <c r="BP90" s="318"/>
      <c r="BQ90" s="330"/>
      <c r="BR90" s="318"/>
      <c r="BS90" s="330"/>
      <c r="BT90" s="318"/>
      <c r="BU90" s="330"/>
      <c r="BV90" s="318"/>
      <c r="BW90" s="330"/>
      <c r="BX90" s="318"/>
      <c r="CC90" s="330"/>
      <c r="CD90" s="318"/>
    </row>
    <row r="91" spans="45:82" ht="12.75">
      <c r="AS91" s="15"/>
      <c r="AT91" s="300"/>
      <c r="AU91" s="300"/>
      <c r="AV91" s="300"/>
      <c r="AW91" s="330"/>
      <c r="AX91" s="318"/>
      <c r="AY91" s="330"/>
      <c r="AZ91" s="318"/>
      <c r="BA91" s="330"/>
      <c r="BB91" s="318"/>
      <c r="BC91" s="330"/>
      <c r="BD91" s="318"/>
      <c r="BE91" s="330"/>
      <c r="BF91" s="318"/>
      <c r="BG91" s="330"/>
      <c r="BH91" s="318"/>
      <c r="BI91" s="330"/>
      <c r="BJ91" s="318"/>
      <c r="BK91" s="330"/>
      <c r="BL91" s="318"/>
      <c r="BM91" s="330"/>
      <c r="BN91" s="318"/>
      <c r="BO91" s="330"/>
      <c r="BP91" s="318"/>
      <c r="BQ91" s="330"/>
      <c r="BR91" s="318"/>
      <c r="BS91" s="330"/>
      <c r="BT91" s="318"/>
      <c r="BU91" s="330"/>
      <c r="BV91" s="318"/>
      <c r="BW91" s="330"/>
      <c r="BX91" s="318"/>
      <c r="CC91" s="330"/>
      <c r="CD91" s="318"/>
    </row>
    <row r="92" spans="45:82" ht="12.75">
      <c r="AS92" s="15"/>
      <c r="AT92" s="300"/>
      <c r="AU92" s="300"/>
      <c r="AV92" s="300"/>
      <c r="AW92" s="330"/>
      <c r="AX92" s="318"/>
      <c r="AY92" s="330"/>
      <c r="AZ92" s="318"/>
      <c r="BA92" s="330"/>
      <c r="BB92" s="318"/>
      <c r="BC92" s="330"/>
      <c r="BD92" s="318"/>
      <c r="BE92" s="330"/>
      <c r="BF92" s="318"/>
      <c r="BG92" s="330"/>
      <c r="BH92" s="318"/>
      <c r="BI92" s="330"/>
      <c r="BJ92" s="318"/>
      <c r="BK92" s="330"/>
      <c r="BL92" s="318"/>
      <c r="BM92" s="330"/>
      <c r="BN92" s="318"/>
      <c r="BO92" s="330"/>
      <c r="BP92" s="318"/>
      <c r="BQ92" s="330"/>
      <c r="BR92" s="318"/>
      <c r="BS92" s="330"/>
      <c r="BT92" s="318"/>
      <c r="BU92" s="330"/>
      <c r="BV92" s="318"/>
      <c r="BW92" s="330"/>
      <c r="BX92" s="318"/>
      <c r="CC92" s="330"/>
      <c r="CD92" s="318"/>
    </row>
    <row r="93" spans="45:82" ht="12.75">
      <c r="AS93" s="15"/>
      <c r="AT93" s="300"/>
      <c r="AU93" s="300"/>
      <c r="AV93" s="300"/>
      <c r="AW93" s="330"/>
      <c r="AX93" s="318"/>
      <c r="AY93" s="330"/>
      <c r="AZ93" s="318"/>
      <c r="BA93" s="330"/>
      <c r="BB93" s="318"/>
      <c r="BC93" s="330"/>
      <c r="BD93" s="318"/>
      <c r="BE93" s="330"/>
      <c r="BF93" s="318"/>
      <c r="BG93" s="330"/>
      <c r="BH93" s="318"/>
      <c r="BI93" s="330"/>
      <c r="BJ93" s="318"/>
      <c r="BK93" s="330"/>
      <c r="BL93" s="318"/>
      <c r="BM93" s="330"/>
      <c r="BN93" s="318"/>
      <c r="BO93" s="330"/>
      <c r="BP93" s="318"/>
      <c r="BQ93" s="330"/>
      <c r="BR93" s="318"/>
      <c r="BS93" s="330"/>
      <c r="BT93" s="318"/>
      <c r="BU93" s="330"/>
      <c r="BV93" s="318"/>
      <c r="BW93" s="330"/>
      <c r="BX93" s="318"/>
      <c r="CC93" s="330"/>
      <c r="CD93" s="318"/>
    </row>
    <row r="94" spans="45:82" ht="12.75">
      <c r="AS94" s="15"/>
      <c r="AT94" s="300"/>
      <c r="AU94" s="300"/>
      <c r="AV94" s="300"/>
      <c r="AW94" s="330"/>
      <c r="AX94" s="318"/>
      <c r="AY94" s="330"/>
      <c r="AZ94" s="318"/>
      <c r="BA94" s="330"/>
      <c r="BB94" s="318"/>
      <c r="BC94" s="330"/>
      <c r="BD94" s="318"/>
      <c r="BE94" s="330"/>
      <c r="BF94" s="318"/>
      <c r="BG94" s="330"/>
      <c r="BH94" s="318"/>
      <c r="BI94" s="330"/>
      <c r="BJ94" s="318"/>
      <c r="BK94" s="330"/>
      <c r="BL94" s="318"/>
      <c r="BM94" s="330"/>
      <c r="BN94" s="318"/>
      <c r="BO94" s="330"/>
      <c r="BP94" s="318"/>
      <c r="BQ94" s="330"/>
      <c r="BR94" s="318"/>
      <c r="BS94" s="330"/>
      <c r="BT94" s="318"/>
      <c r="BU94" s="330"/>
      <c r="BV94" s="318"/>
      <c r="BW94" s="330"/>
      <c r="BX94" s="318"/>
      <c r="CC94" s="330"/>
      <c r="CD94" s="318"/>
    </row>
    <row r="95" spans="45:82" ht="12.75">
      <c r="AS95" s="15"/>
      <c r="AT95" s="300"/>
      <c r="AU95" s="300"/>
      <c r="AV95" s="300"/>
      <c r="AW95" s="330"/>
      <c r="AX95" s="318"/>
      <c r="AY95" s="330"/>
      <c r="AZ95" s="318"/>
      <c r="BA95" s="330"/>
      <c r="BB95" s="318"/>
      <c r="BC95" s="330"/>
      <c r="BD95" s="318"/>
      <c r="BE95" s="330"/>
      <c r="BF95" s="318"/>
      <c r="BG95" s="330"/>
      <c r="BH95" s="318"/>
      <c r="BI95" s="330"/>
      <c r="BJ95" s="318"/>
      <c r="BK95" s="330"/>
      <c r="BL95" s="318"/>
      <c r="BM95" s="330"/>
      <c r="BN95" s="318"/>
      <c r="BO95" s="330"/>
      <c r="BP95" s="318"/>
      <c r="BQ95" s="330"/>
      <c r="BR95" s="318"/>
      <c r="BS95" s="330"/>
      <c r="BT95" s="318"/>
      <c r="BU95" s="330"/>
      <c r="BV95" s="318"/>
      <c r="BW95" s="330"/>
      <c r="BX95" s="318"/>
      <c r="CC95" s="330"/>
      <c r="CD95" s="318"/>
    </row>
    <row r="96" spans="45:82" ht="12.75">
      <c r="AS96" s="15"/>
      <c r="AT96" s="300"/>
      <c r="AU96" s="300"/>
      <c r="AV96" s="300"/>
      <c r="AW96" s="330"/>
      <c r="AX96" s="318"/>
      <c r="AY96" s="330"/>
      <c r="AZ96" s="318"/>
      <c r="BA96" s="330"/>
      <c r="BB96" s="318"/>
      <c r="BC96" s="330"/>
      <c r="BD96" s="318"/>
      <c r="BE96" s="330"/>
      <c r="BF96" s="318"/>
      <c r="BG96" s="330"/>
      <c r="BH96" s="318"/>
      <c r="BI96" s="330"/>
      <c r="BJ96" s="318"/>
      <c r="BK96" s="330"/>
      <c r="BL96" s="318"/>
      <c r="BM96" s="330"/>
      <c r="BN96" s="318"/>
      <c r="BO96" s="330"/>
      <c r="BP96" s="318"/>
      <c r="BQ96" s="330"/>
      <c r="BR96" s="318"/>
      <c r="BS96" s="330"/>
      <c r="BT96" s="318"/>
      <c r="BU96" s="330"/>
      <c r="BV96" s="318"/>
      <c r="BW96" s="330"/>
      <c r="BX96" s="318"/>
      <c r="CC96" s="330"/>
      <c r="CD96" s="318"/>
    </row>
    <row r="97" spans="45:82" ht="12.75">
      <c r="AS97" s="15"/>
      <c r="AT97" s="300"/>
      <c r="AU97" s="300"/>
      <c r="AV97" s="300"/>
      <c r="AW97" s="330"/>
      <c r="AX97" s="318"/>
      <c r="AY97" s="330"/>
      <c r="AZ97" s="318"/>
      <c r="BA97" s="330"/>
      <c r="BB97" s="318"/>
      <c r="BC97" s="330"/>
      <c r="BD97" s="318"/>
      <c r="BE97" s="330"/>
      <c r="BF97" s="318"/>
      <c r="BG97" s="330"/>
      <c r="BH97" s="318"/>
      <c r="BI97" s="330"/>
      <c r="BJ97" s="318"/>
      <c r="BK97" s="330"/>
      <c r="BL97" s="318"/>
      <c r="BM97" s="330"/>
      <c r="BN97" s="318"/>
      <c r="BO97" s="330"/>
      <c r="BP97" s="318"/>
      <c r="BQ97" s="330"/>
      <c r="BR97" s="318"/>
      <c r="BS97" s="330"/>
      <c r="BT97" s="318"/>
      <c r="BU97" s="330"/>
      <c r="BV97" s="318"/>
      <c r="BW97" s="330"/>
      <c r="BX97" s="318"/>
      <c r="CC97" s="330"/>
      <c r="CD97" s="318"/>
    </row>
    <row r="98" spans="45:82" ht="12.75">
      <c r="AS98" s="15"/>
      <c r="AT98" s="300"/>
      <c r="AU98" s="300"/>
      <c r="AV98" s="300"/>
      <c r="AW98" s="330"/>
      <c r="AX98" s="318"/>
      <c r="AY98" s="330"/>
      <c r="AZ98" s="318"/>
      <c r="BA98" s="330"/>
      <c r="BB98" s="318"/>
      <c r="BC98" s="330"/>
      <c r="BD98" s="318"/>
      <c r="BE98" s="330"/>
      <c r="BF98" s="318"/>
      <c r="BG98" s="330"/>
      <c r="BH98" s="318"/>
      <c r="BI98" s="330"/>
      <c r="BJ98" s="318"/>
      <c r="BK98" s="330"/>
      <c r="BL98" s="318"/>
      <c r="BM98" s="330"/>
      <c r="BN98" s="318"/>
      <c r="BO98" s="330"/>
      <c r="BP98" s="318"/>
      <c r="BQ98" s="330"/>
      <c r="BR98" s="318"/>
      <c r="BS98" s="330"/>
      <c r="BT98" s="318"/>
      <c r="BU98" s="330"/>
      <c r="BV98" s="318"/>
      <c r="BW98" s="330"/>
      <c r="BX98" s="318"/>
      <c r="CC98" s="330"/>
      <c r="CD98" s="318"/>
    </row>
    <row r="99" spans="45:82" ht="12.75">
      <c r="AS99" s="15"/>
      <c r="AT99" s="300"/>
      <c r="AU99" s="300"/>
      <c r="AV99" s="300"/>
      <c r="AW99" s="330"/>
      <c r="AX99" s="318"/>
      <c r="AY99" s="330"/>
      <c r="AZ99" s="318"/>
      <c r="BA99" s="330"/>
      <c r="BB99" s="318"/>
      <c r="BC99" s="330"/>
      <c r="BD99" s="318"/>
      <c r="BE99" s="330"/>
      <c r="BF99" s="318"/>
      <c r="BG99" s="330"/>
      <c r="BH99" s="318"/>
      <c r="BI99" s="330"/>
      <c r="BJ99" s="318"/>
      <c r="BK99" s="330"/>
      <c r="BL99" s="318"/>
      <c r="BM99" s="330"/>
      <c r="BN99" s="318"/>
      <c r="BO99" s="330"/>
      <c r="BP99" s="318"/>
      <c r="BQ99" s="330"/>
      <c r="BR99" s="318"/>
      <c r="BS99" s="330"/>
      <c r="BT99" s="318"/>
      <c r="BU99" s="330"/>
      <c r="BV99" s="318"/>
      <c r="BW99" s="330"/>
      <c r="BX99" s="318"/>
      <c r="CC99" s="330"/>
      <c r="CD99" s="318"/>
    </row>
    <row r="100" spans="45:82" ht="12.75">
      <c r="AS100" s="15"/>
      <c r="AT100" s="300"/>
      <c r="AU100" s="300"/>
      <c r="AV100" s="300"/>
      <c r="AW100" s="330"/>
      <c r="AX100" s="318"/>
      <c r="AY100" s="330"/>
      <c r="AZ100" s="318"/>
      <c r="BA100" s="330"/>
      <c r="BB100" s="318"/>
      <c r="BC100" s="330"/>
      <c r="BD100" s="318"/>
      <c r="BE100" s="330"/>
      <c r="BF100" s="318"/>
      <c r="BG100" s="330"/>
      <c r="BH100" s="318"/>
      <c r="BI100" s="330"/>
      <c r="BJ100" s="318"/>
      <c r="BK100" s="330"/>
      <c r="BL100" s="318"/>
      <c r="BM100" s="330"/>
      <c r="BN100" s="318"/>
      <c r="BO100" s="330"/>
      <c r="BP100" s="318"/>
      <c r="BQ100" s="330"/>
      <c r="BR100" s="318"/>
      <c r="BS100" s="330"/>
      <c r="BT100" s="318"/>
      <c r="BU100" s="330"/>
      <c r="BV100" s="318"/>
      <c r="BW100" s="330"/>
      <c r="BX100" s="318"/>
      <c r="CC100" s="330"/>
      <c r="CD100" s="318"/>
    </row>
    <row r="101" spans="45:82" ht="12.75">
      <c r="AS101" s="15"/>
      <c r="AT101" s="300"/>
      <c r="AU101" s="300"/>
      <c r="AV101" s="300"/>
      <c r="AW101" s="330"/>
      <c r="AX101" s="318"/>
      <c r="AY101" s="330"/>
      <c r="AZ101" s="318"/>
      <c r="BA101" s="330"/>
      <c r="BB101" s="318"/>
      <c r="BC101" s="330"/>
      <c r="BD101" s="318"/>
      <c r="BE101" s="330"/>
      <c r="BF101" s="318"/>
      <c r="BG101" s="330"/>
      <c r="BH101" s="318"/>
      <c r="BI101" s="330"/>
      <c r="BJ101" s="318"/>
      <c r="BK101" s="330"/>
      <c r="BL101" s="318"/>
      <c r="BM101" s="330"/>
      <c r="BN101" s="318"/>
      <c r="BO101" s="330"/>
      <c r="BP101" s="318"/>
      <c r="BQ101" s="330"/>
      <c r="BR101" s="318"/>
      <c r="BS101" s="330"/>
      <c r="BT101" s="318"/>
      <c r="BU101" s="330"/>
      <c r="BV101" s="318"/>
      <c r="BW101" s="330"/>
      <c r="BX101" s="318"/>
      <c r="CC101" s="330"/>
      <c r="CD101" s="318"/>
    </row>
    <row r="102" spans="45:82" ht="12.75">
      <c r="AS102" s="15"/>
      <c r="AT102" s="300"/>
      <c r="AU102" s="300"/>
      <c r="AV102" s="300"/>
      <c r="AW102" s="330"/>
      <c r="AX102" s="318"/>
      <c r="AY102" s="330"/>
      <c r="AZ102" s="318"/>
      <c r="BA102" s="330"/>
      <c r="BB102" s="318"/>
      <c r="BC102" s="330"/>
      <c r="BD102" s="318"/>
      <c r="BE102" s="330"/>
      <c r="BF102" s="318"/>
      <c r="BG102" s="330"/>
      <c r="BH102" s="318"/>
      <c r="BI102" s="330"/>
      <c r="BJ102" s="318"/>
      <c r="BK102" s="330"/>
      <c r="BL102" s="318"/>
      <c r="BM102" s="330"/>
      <c r="BN102" s="318"/>
      <c r="BO102" s="330"/>
      <c r="BP102" s="318"/>
      <c r="BQ102" s="330"/>
      <c r="BR102" s="318"/>
      <c r="BS102" s="330"/>
      <c r="BT102" s="318"/>
      <c r="BU102" s="330"/>
      <c r="BV102" s="318"/>
      <c r="BW102" s="330"/>
      <c r="BX102" s="318"/>
      <c r="CC102" s="330"/>
      <c r="CD102" s="318"/>
    </row>
    <row r="103" spans="45:82" ht="12.75">
      <c r="AS103" s="15"/>
      <c r="AT103" s="300"/>
      <c r="AU103" s="300"/>
      <c r="AV103" s="300"/>
      <c r="AW103" s="330"/>
      <c r="AX103" s="318"/>
      <c r="AY103" s="330"/>
      <c r="AZ103" s="318"/>
      <c r="BA103" s="330"/>
      <c r="BB103" s="318"/>
      <c r="BC103" s="330"/>
      <c r="BD103" s="318"/>
      <c r="BE103" s="330"/>
      <c r="BF103" s="318"/>
      <c r="BG103" s="330"/>
      <c r="BH103" s="318"/>
      <c r="BI103" s="330"/>
      <c r="BJ103" s="318"/>
      <c r="BK103" s="330"/>
      <c r="BL103" s="318"/>
      <c r="BM103" s="330"/>
      <c r="BN103" s="318"/>
      <c r="BO103" s="330"/>
      <c r="BP103" s="318"/>
      <c r="BQ103" s="330"/>
      <c r="BR103" s="318"/>
      <c r="BS103" s="330"/>
      <c r="BT103" s="318"/>
      <c r="BU103" s="330"/>
      <c r="BV103" s="318"/>
      <c r="BW103" s="330"/>
      <c r="BX103" s="318"/>
      <c r="CC103" s="330"/>
      <c r="CD103" s="318"/>
    </row>
    <row r="104" spans="45:82" ht="12.75">
      <c r="AS104" s="15"/>
      <c r="AT104" s="300"/>
      <c r="AU104" s="300"/>
      <c r="AV104" s="300"/>
      <c r="AW104" s="330"/>
      <c r="AX104" s="318"/>
      <c r="AY104" s="330"/>
      <c r="AZ104" s="318"/>
      <c r="BA104" s="330"/>
      <c r="BB104" s="318"/>
      <c r="BC104" s="330"/>
      <c r="BD104" s="318"/>
      <c r="BE104" s="330"/>
      <c r="BF104" s="318"/>
      <c r="BG104" s="330"/>
      <c r="BH104" s="318"/>
      <c r="BI104" s="330"/>
      <c r="BJ104" s="318"/>
      <c r="BK104" s="330"/>
      <c r="BL104" s="318"/>
      <c r="BM104" s="330"/>
      <c r="BN104" s="318"/>
      <c r="BO104" s="330"/>
      <c r="BP104" s="318"/>
      <c r="BQ104" s="330"/>
      <c r="BR104" s="318"/>
      <c r="BS104" s="330"/>
      <c r="BT104" s="318"/>
      <c r="BU104" s="330"/>
      <c r="BV104" s="318"/>
      <c r="BW104" s="330"/>
      <c r="BX104" s="318"/>
      <c r="CC104" s="330"/>
      <c r="CD104" s="318"/>
    </row>
    <row r="105" spans="45:82" ht="12.75">
      <c r="AS105" s="15"/>
      <c r="AT105" s="300"/>
      <c r="AU105" s="300"/>
      <c r="AV105" s="300"/>
      <c r="AW105" s="330"/>
      <c r="AX105" s="318"/>
      <c r="AY105" s="330"/>
      <c r="AZ105" s="318"/>
      <c r="BA105" s="330"/>
      <c r="BB105" s="318"/>
      <c r="BC105" s="330"/>
      <c r="BD105" s="318"/>
      <c r="BE105" s="330"/>
      <c r="BF105" s="318"/>
      <c r="BG105" s="330"/>
      <c r="BH105" s="318"/>
      <c r="BI105" s="330"/>
      <c r="BJ105" s="318"/>
      <c r="BK105" s="330"/>
      <c r="BL105" s="318"/>
      <c r="BM105" s="330"/>
      <c r="BN105" s="318"/>
      <c r="BO105" s="330"/>
      <c r="BP105" s="318"/>
      <c r="BQ105" s="330"/>
      <c r="BR105" s="318"/>
      <c r="BS105" s="330"/>
      <c r="BT105" s="318"/>
      <c r="BU105" s="330"/>
      <c r="BV105" s="318"/>
      <c r="BW105" s="330"/>
      <c r="BX105" s="318"/>
      <c r="CC105" s="330"/>
      <c r="CD105" s="318"/>
    </row>
    <row r="106" spans="45:82" ht="12.75">
      <c r="AS106" s="15"/>
      <c r="AT106" s="300"/>
      <c r="AU106" s="300"/>
      <c r="AV106" s="300"/>
      <c r="AW106" s="330"/>
      <c r="AX106" s="318"/>
      <c r="AY106" s="330"/>
      <c r="AZ106" s="318"/>
      <c r="BA106" s="330"/>
      <c r="BB106" s="318"/>
      <c r="BC106" s="330"/>
      <c r="BD106" s="318"/>
      <c r="BE106" s="330"/>
      <c r="BF106" s="318"/>
      <c r="BG106" s="330"/>
      <c r="BH106" s="318"/>
      <c r="BI106" s="330"/>
      <c r="BJ106" s="318"/>
      <c r="BK106" s="330"/>
      <c r="BL106" s="318"/>
      <c r="BM106" s="330"/>
      <c r="BN106" s="318"/>
      <c r="BO106" s="330"/>
      <c r="BP106" s="318"/>
      <c r="BQ106" s="330"/>
      <c r="BR106" s="318"/>
      <c r="BS106" s="330"/>
      <c r="BT106" s="318"/>
      <c r="BU106" s="330"/>
      <c r="BV106" s="318"/>
      <c r="BW106" s="330"/>
      <c r="BX106" s="318"/>
      <c r="CC106" s="330"/>
      <c r="CD106" s="318"/>
    </row>
    <row r="107" spans="45:82" ht="12.75">
      <c r="AS107" s="15"/>
      <c r="AT107" s="300"/>
      <c r="AU107" s="300"/>
      <c r="AV107" s="300"/>
      <c r="AW107" s="330"/>
      <c r="AX107" s="318"/>
      <c r="AY107" s="330"/>
      <c r="AZ107" s="318"/>
      <c r="BA107" s="330"/>
      <c r="BB107" s="318"/>
      <c r="BC107" s="330"/>
      <c r="BD107" s="318"/>
      <c r="BE107" s="330"/>
      <c r="BF107" s="318"/>
      <c r="BG107" s="330"/>
      <c r="BH107" s="318"/>
      <c r="BI107" s="330"/>
      <c r="BJ107" s="318"/>
      <c r="BK107" s="330"/>
      <c r="BL107" s="318"/>
      <c r="BM107" s="330"/>
      <c r="BN107" s="318"/>
      <c r="BO107" s="330"/>
      <c r="BP107" s="318"/>
      <c r="BQ107" s="330"/>
      <c r="BR107" s="318"/>
      <c r="BS107" s="330"/>
      <c r="BT107" s="318"/>
      <c r="BU107" s="330"/>
      <c r="BV107" s="318"/>
      <c r="BW107" s="330"/>
      <c r="BX107" s="318"/>
      <c r="CC107" s="330"/>
      <c r="CD107" s="318"/>
    </row>
    <row r="108" spans="45:82" ht="12.75">
      <c r="AS108" s="15"/>
      <c r="AT108" s="300"/>
      <c r="AU108" s="300"/>
      <c r="AV108" s="300"/>
      <c r="AW108" s="330"/>
      <c r="AX108" s="318"/>
      <c r="AY108" s="330"/>
      <c r="AZ108" s="318"/>
      <c r="BA108" s="330"/>
      <c r="BB108" s="318"/>
      <c r="BC108" s="330"/>
      <c r="BD108" s="318"/>
      <c r="BE108" s="330"/>
      <c r="BF108" s="318"/>
      <c r="BG108" s="330"/>
      <c r="BH108" s="318"/>
      <c r="BI108" s="330"/>
      <c r="BJ108" s="318"/>
      <c r="BK108" s="330"/>
      <c r="BL108" s="318"/>
      <c r="BM108" s="330"/>
      <c r="BN108" s="318"/>
      <c r="BO108" s="330"/>
      <c r="BP108" s="318"/>
      <c r="BQ108" s="330"/>
      <c r="BR108" s="318"/>
      <c r="BS108" s="330"/>
      <c r="BT108" s="318"/>
      <c r="BU108" s="330"/>
      <c r="BV108" s="318"/>
      <c r="BW108" s="330"/>
      <c r="BX108" s="318"/>
      <c r="CC108" s="330"/>
      <c r="CD108" s="318"/>
    </row>
  </sheetData>
  <sheetProtection formatCells="0" formatColumns="0" formatRows="0" insertColumns="0"/>
  <mergeCells count="49">
    <mergeCell ref="AT48:BX48"/>
    <mergeCell ref="AT36:BX36"/>
    <mergeCell ref="AT50:BX50"/>
    <mergeCell ref="D40:AR40"/>
    <mergeCell ref="AT46:BX46"/>
    <mergeCell ref="D46:AR46"/>
    <mergeCell ref="AT44:BX44"/>
    <mergeCell ref="AT45:BX45"/>
    <mergeCell ref="D47:AR47"/>
    <mergeCell ref="AT39:BX39"/>
    <mergeCell ref="D52:AR52"/>
    <mergeCell ref="D48:AR48"/>
    <mergeCell ref="D49:AR49"/>
    <mergeCell ref="D50:AR50"/>
    <mergeCell ref="AT52:BX52"/>
    <mergeCell ref="D37:AR37"/>
    <mergeCell ref="D39:AR39"/>
    <mergeCell ref="AT40:BX40"/>
    <mergeCell ref="AT47:BX47"/>
    <mergeCell ref="AT43:BX43"/>
    <mergeCell ref="D30:AR30"/>
    <mergeCell ref="D31:AR31"/>
    <mergeCell ref="D32:AR32"/>
    <mergeCell ref="D42:AR42"/>
    <mergeCell ref="D38:AR38"/>
    <mergeCell ref="D34:AR34"/>
    <mergeCell ref="D35:AR35"/>
    <mergeCell ref="D33:AR33"/>
    <mergeCell ref="D36:AR36"/>
    <mergeCell ref="AT51:BX51"/>
    <mergeCell ref="AT42:BX42"/>
    <mergeCell ref="D41:AR41"/>
    <mergeCell ref="AT41:BX41"/>
    <mergeCell ref="AT38:BX38"/>
    <mergeCell ref="D51:AR51"/>
    <mergeCell ref="D43:AR43"/>
    <mergeCell ref="D44:AR44"/>
    <mergeCell ref="D45:AR45"/>
    <mergeCell ref="AT49:BX49"/>
    <mergeCell ref="C1:E1"/>
    <mergeCell ref="C4:AQ4"/>
    <mergeCell ref="D23:AQ23"/>
    <mergeCell ref="D25:AQ25"/>
    <mergeCell ref="D22:AQ22"/>
    <mergeCell ref="AT37:BX37"/>
    <mergeCell ref="D24:AR24"/>
    <mergeCell ref="BQ4:BR4"/>
    <mergeCell ref="D29:AR29"/>
    <mergeCell ref="AT35:BX35"/>
  </mergeCells>
  <conditionalFormatting sqref="F18 F16 H18 H16 J18 J16 L18 L16 N18 N16 P18 P16 R18 R16 T18 T16 V18 V16 X18 X16 Z18 Z16 AF16 AB16 AD16 AP16 AN16 AL16 AJ16 AH16 AP18 AN18 AL18 AJ18 AH18 AF18 AB18 AD18">
    <cfRule type="cellIs" priority="1" dxfId="0" operator="lessThan" stopIfTrue="1">
      <formula>F17</formula>
    </cfRule>
  </conditionalFormatting>
  <conditionalFormatting sqref="AP13 AN13 AL13 AJ13 AH13 AF13 AD13 AB13 Z13 X13 V13 T13 R13 P13 N13 L13 J13 F13 H13">
    <cfRule type="cellIs" priority="2" dxfId="0" operator="lessThan" stopIfTrue="1">
      <formula>F11+F12</formula>
    </cfRule>
    <cfRule type="cellIs" priority="3" dxfId="0" operator="lessThan" stopIfTrue="1">
      <formula>F14+F15+F16+F18+F20</formula>
    </cfRule>
  </conditionalFormatting>
  <conditionalFormatting sqref="CA9 BK11:BK20 BW28 BI9 BI11:BI20 CG11:CG20 BC11:BC20 CE28 BG9 CE11:CE20 BE11:BE20 BG11:BG20 BC9 BE9 BA9 BA11:BA20 CE9 CG9 CC9 CC11:CC20 BY11:BY20 CA11:CA20 BW9 BY9 BU11:BU20 BW11:BW20 BS9 BU9 BQ11:BQ20 BS11:BS20 BO9 BQ9 BM11:BM20 BO11:BO20 BK9 BM9 BY28 BA28 BC28 BE28 BG28 BI28 BK28 BM28 BO28 BQ28 BS28 BU28 CC28">
    <cfRule type="cellIs" priority="4" dxfId="0" operator="equal" stopIfTrue="1">
      <formula>"&gt; 25%"</formula>
    </cfRule>
  </conditionalFormatting>
  <conditionalFormatting sqref="CG25 CG27 AW30 AW27 AW25 AY25 AY30 AY27 BA27 BA25 BA30 BC30 BC27 BC25 BE25 BE30 BE27 BG27 BG25 BG30 BI30 BI27 BI25 BK25 BK30 BK27 BM27 BM25 BM30 BO30 BO27 BO25 BQ25 BQ30 BQ27 BS27 BS25 BS30 BU30 BU27 BU25 BW25 BW30 BW27 BY27 BY25 BY30 CA30 CA27 CA25 CC25 CC30 CC27 CE27 CE25 CE30 CG30">
    <cfRule type="cellIs" priority="5" dxfId="0" operator="equal" stopIfTrue="1">
      <formula>"&lt;&gt;"</formula>
    </cfRule>
  </conditionalFormatting>
  <conditionalFormatting sqref="AY9:AY20">
    <cfRule type="cellIs" priority="6" dxfId="0" operator="equal" stopIfTrue="1">
      <formula>"&gt; 100%"</formula>
    </cfRule>
  </conditionalFormatting>
  <conditionalFormatting sqref="CG10 CE10 CC10 CA10 BY10 BW10 BU10 BS10 BQ10 BO10 BM10 BK10 BI10 BG10 BE10 BA10 BC10">
    <cfRule type="cellIs" priority="7" dxfId="0" operator="equal" stopIfTrue="1">
      <formula>"&gt;25%"</formula>
    </cfRule>
  </conditionalFormatting>
  <printOptions horizontalCentered="1"/>
  <pageMargins left="0.459722222222222" right="0.570138888888889" top="0.82" bottom="0.984027777777778" header="0.511805555555556" footer="0.5"/>
  <pageSetup horizontalDpi="600" verticalDpi="600" orientation="landscape" paperSize="9" scale="80" r:id="rId3"/>
  <headerFooter scaleWithDoc="0" alignWithMargins="0">
    <oddFooter xml:space="preserve">&amp;C&amp;8DENU/PNUMA CUESTIONARIO 2013 ESTADISTICAS AMBIENTALES  - Sección de los Desechos - p.&amp;P </oddFooter>
  </headerFooter>
  <rowBreaks count="1" manualBreakCount="1">
    <brk id="25" max="255" man="1"/>
  </rowBreaks>
  <ignoredErrors>
    <ignoredError sqref="BA10:CG10" formula="1"/>
  </ignoredErrors>
  <legacyDrawing r:id="rId2"/>
</worksheet>
</file>

<file path=xl/worksheets/sheet9.xml><?xml version="1.0" encoding="utf-8"?>
<worksheet xmlns="http://schemas.openxmlformats.org/spreadsheetml/2006/main" xmlns:r="http://schemas.openxmlformats.org/officeDocument/2006/relationships">
  <sheetPr codeName="Sheet11"/>
  <dimension ref="A1:Z154"/>
  <sheetViews>
    <sheetView showGridLines="0" zoomScalePageLayoutView="0" workbookViewId="0" topLeftCell="B1">
      <selection activeCell="C9" sqref="C9:O9"/>
    </sheetView>
  </sheetViews>
  <sheetFormatPr defaultColWidth="9.140625" defaultRowHeight="12.75"/>
  <cols>
    <col min="1" max="1" width="0" style="60" hidden="1" customWidth="1"/>
    <col min="2" max="2" width="1.421875" style="60" customWidth="1"/>
    <col min="5" max="5" width="32.421875" style="0" customWidth="1"/>
  </cols>
  <sheetData>
    <row r="1" spans="3:15" ht="15.75">
      <c r="C1" s="782" t="s">
        <v>272</v>
      </c>
      <c r="D1" s="782"/>
      <c r="E1" s="782"/>
      <c r="F1" s="115"/>
      <c r="G1" s="116"/>
      <c r="H1" s="116"/>
      <c r="I1" s="116"/>
      <c r="J1" s="116"/>
      <c r="K1" s="117"/>
      <c r="L1" s="117"/>
      <c r="M1" s="116"/>
      <c r="N1" s="116"/>
      <c r="O1" s="116"/>
    </row>
    <row r="2" spans="3:15" ht="12.75">
      <c r="C2" s="60"/>
      <c r="D2" s="118"/>
      <c r="E2" s="118"/>
      <c r="F2" s="118"/>
      <c r="G2" s="62"/>
      <c r="H2" s="2"/>
      <c r="I2" s="61"/>
      <c r="J2" s="77"/>
      <c r="K2" s="77"/>
      <c r="L2" s="60"/>
      <c r="M2" s="62"/>
      <c r="N2" s="62"/>
      <c r="O2" s="62"/>
    </row>
    <row r="3" spans="1:15" s="10" customFormat="1" ht="17.25" customHeight="1">
      <c r="A3" s="64"/>
      <c r="B3" s="64"/>
      <c r="C3" s="829" t="s">
        <v>72</v>
      </c>
      <c r="D3" s="829"/>
      <c r="E3" s="96"/>
      <c r="F3" s="66"/>
      <c r="G3" s="119"/>
      <c r="H3" s="63" t="s">
        <v>73</v>
      </c>
      <c r="I3" s="96"/>
      <c r="J3" s="96"/>
      <c r="K3" s="66"/>
      <c r="L3" s="248"/>
      <c r="M3" s="66"/>
      <c r="N3" s="65"/>
      <c r="O3" s="66"/>
    </row>
    <row r="4" spans="1:15" s="10" customFormat="1" ht="10.5" customHeight="1">
      <c r="A4" s="64"/>
      <c r="B4" s="64"/>
      <c r="C4" s="783"/>
      <c r="D4" s="783"/>
      <c r="E4" s="783"/>
      <c r="F4" s="783"/>
      <c r="G4" s="783"/>
      <c r="H4" s="783"/>
      <c r="I4" s="783"/>
      <c r="J4" s="783"/>
      <c r="K4" s="783"/>
      <c r="L4" s="783"/>
      <c r="M4" s="783"/>
      <c r="N4" s="783"/>
      <c r="O4" s="783"/>
    </row>
    <row r="5" spans="3:16" ht="12.75">
      <c r="C5" s="120"/>
      <c r="D5" s="121"/>
      <c r="E5" s="121"/>
      <c r="F5" s="121"/>
      <c r="G5" s="62"/>
      <c r="H5" s="62"/>
      <c r="I5" s="62"/>
      <c r="J5" s="60"/>
      <c r="K5" s="60"/>
      <c r="L5" s="60"/>
      <c r="M5" s="62"/>
      <c r="N5" s="62"/>
      <c r="O5" s="62"/>
      <c r="P5" s="122"/>
    </row>
    <row r="6" spans="3:16" ht="18.75" customHeight="1">
      <c r="C6" s="830" t="s">
        <v>120</v>
      </c>
      <c r="D6" s="830"/>
      <c r="E6" s="830"/>
      <c r="F6" s="830"/>
      <c r="G6" s="830"/>
      <c r="H6" s="830"/>
      <c r="I6" s="830"/>
      <c r="J6" s="830"/>
      <c r="K6" s="830"/>
      <c r="L6" s="830"/>
      <c r="M6" s="830"/>
      <c r="N6" s="830"/>
      <c r="O6" s="830"/>
      <c r="P6" s="122"/>
    </row>
    <row r="7" spans="3:16" ht="12.75">
      <c r="C7" s="60"/>
      <c r="D7" s="77"/>
      <c r="E7" s="77"/>
      <c r="F7" s="77"/>
      <c r="G7" s="77"/>
      <c r="H7" s="77"/>
      <c r="I7" s="77"/>
      <c r="J7" s="77"/>
      <c r="K7" s="77"/>
      <c r="L7" s="77"/>
      <c r="M7" s="77"/>
      <c r="N7" s="77"/>
      <c r="O7" s="77"/>
      <c r="P7" s="2"/>
    </row>
    <row r="8" spans="3:26" ht="16.5" customHeight="1">
      <c r="C8" s="827" t="s">
        <v>121</v>
      </c>
      <c r="D8" s="827"/>
      <c r="E8" s="827"/>
      <c r="F8" s="827"/>
      <c r="G8" s="827"/>
      <c r="H8" s="827"/>
      <c r="I8" s="827"/>
      <c r="J8" s="827"/>
      <c r="K8" s="827"/>
      <c r="L8" s="827"/>
      <c r="M8" s="827"/>
      <c r="N8" s="827"/>
      <c r="O8" s="827"/>
      <c r="P8" s="123"/>
      <c r="Q8" s="97"/>
      <c r="R8" s="97"/>
      <c r="S8" s="97"/>
      <c r="T8" s="97"/>
      <c r="U8" s="97"/>
      <c r="V8" s="97"/>
      <c r="W8" s="97"/>
      <c r="X8" s="97"/>
      <c r="Y8" s="97"/>
      <c r="Z8" s="2"/>
    </row>
    <row r="9" spans="3:15" ht="16.5" customHeight="1">
      <c r="C9" s="828"/>
      <c r="D9" s="828"/>
      <c r="E9" s="828"/>
      <c r="F9" s="828"/>
      <c r="G9" s="828"/>
      <c r="H9" s="828"/>
      <c r="I9" s="828"/>
      <c r="J9" s="828"/>
      <c r="K9" s="828"/>
      <c r="L9" s="828"/>
      <c r="M9" s="828"/>
      <c r="N9" s="828"/>
      <c r="O9" s="828"/>
    </row>
    <row r="10" spans="3:15" ht="16.5" customHeight="1">
      <c r="C10" s="831" t="s">
        <v>122</v>
      </c>
      <c r="D10" s="831"/>
      <c r="E10" s="831"/>
      <c r="F10" s="831"/>
      <c r="G10" s="831"/>
      <c r="H10" s="831"/>
      <c r="I10" s="831"/>
      <c r="J10" s="831"/>
      <c r="K10" s="831"/>
      <c r="L10" s="831"/>
      <c r="M10" s="831"/>
      <c r="N10" s="831"/>
      <c r="O10" s="831"/>
    </row>
    <row r="11" spans="3:15" ht="16.5" customHeight="1">
      <c r="C11" s="832"/>
      <c r="D11" s="832"/>
      <c r="E11" s="832"/>
      <c r="F11" s="832"/>
      <c r="G11" s="832"/>
      <c r="H11" s="832"/>
      <c r="I11" s="832"/>
      <c r="J11" s="832"/>
      <c r="K11" s="832"/>
      <c r="L11" s="832"/>
      <c r="M11" s="832"/>
      <c r="N11" s="832"/>
      <c r="O11" s="832"/>
    </row>
    <row r="12" spans="3:15" ht="16.5" customHeight="1">
      <c r="C12" s="831" t="s">
        <v>123</v>
      </c>
      <c r="D12" s="831"/>
      <c r="E12" s="831"/>
      <c r="F12" s="831"/>
      <c r="G12" s="831"/>
      <c r="H12" s="831"/>
      <c r="I12" s="831"/>
      <c r="J12" s="831"/>
      <c r="K12" s="831"/>
      <c r="L12" s="831"/>
      <c r="M12" s="831"/>
      <c r="N12" s="831"/>
      <c r="O12" s="831"/>
    </row>
    <row r="13" spans="3:15" ht="16.5" customHeight="1">
      <c r="C13" s="832"/>
      <c r="D13" s="832"/>
      <c r="E13" s="832"/>
      <c r="F13" s="832"/>
      <c r="G13" s="832"/>
      <c r="H13" s="832"/>
      <c r="I13" s="832"/>
      <c r="J13" s="832"/>
      <c r="K13" s="832"/>
      <c r="L13" s="832"/>
      <c r="M13" s="832"/>
      <c r="N13" s="832"/>
      <c r="O13" s="832"/>
    </row>
    <row r="14" spans="3:15" ht="16.5" customHeight="1">
      <c r="C14" s="831" t="s">
        <v>124</v>
      </c>
      <c r="D14" s="831"/>
      <c r="E14" s="831"/>
      <c r="F14" s="831"/>
      <c r="G14" s="831"/>
      <c r="H14" s="831"/>
      <c r="I14" s="831"/>
      <c r="J14" s="831"/>
      <c r="K14" s="831"/>
      <c r="L14" s="831"/>
      <c r="M14" s="831"/>
      <c r="N14" s="831"/>
      <c r="O14" s="831"/>
    </row>
    <row r="15" spans="3:15" ht="16.5" customHeight="1">
      <c r="C15" s="832"/>
      <c r="D15" s="832"/>
      <c r="E15" s="832"/>
      <c r="F15" s="832"/>
      <c r="G15" s="832"/>
      <c r="H15" s="832"/>
      <c r="I15" s="832"/>
      <c r="J15" s="832"/>
      <c r="K15" s="832"/>
      <c r="L15" s="832"/>
      <c r="M15" s="832"/>
      <c r="N15" s="832"/>
      <c r="O15" s="832"/>
    </row>
    <row r="16" spans="3:15" ht="28.5" customHeight="1">
      <c r="C16" s="833" t="s">
        <v>125</v>
      </c>
      <c r="D16" s="834"/>
      <c r="E16" s="834"/>
      <c r="F16" s="834"/>
      <c r="G16" s="834"/>
      <c r="H16" s="834"/>
      <c r="I16" s="834"/>
      <c r="J16" s="834"/>
      <c r="K16" s="834"/>
      <c r="L16" s="834"/>
      <c r="M16" s="834"/>
      <c r="N16" s="834"/>
      <c r="O16" s="835"/>
    </row>
    <row r="17" spans="3:15" ht="16.5" customHeight="1">
      <c r="C17" s="832"/>
      <c r="D17" s="832"/>
      <c r="E17" s="832"/>
      <c r="F17" s="832"/>
      <c r="G17" s="832"/>
      <c r="H17" s="832"/>
      <c r="I17" s="832"/>
      <c r="J17" s="832"/>
      <c r="K17" s="832"/>
      <c r="L17" s="832"/>
      <c r="M17" s="832"/>
      <c r="N17" s="832"/>
      <c r="O17" s="832"/>
    </row>
    <row r="18" spans="3:15" ht="16.5" customHeight="1">
      <c r="C18" s="832"/>
      <c r="D18" s="832"/>
      <c r="E18" s="832"/>
      <c r="F18" s="832"/>
      <c r="G18" s="832"/>
      <c r="H18" s="832"/>
      <c r="I18" s="832"/>
      <c r="J18" s="832"/>
      <c r="K18" s="832"/>
      <c r="L18" s="832"/>
      <c r="M18" s="832"/>
      <c r="N18" s="832"/>
      <c r="O18" s="832"/>
    </row>
    <row r="19" spans="3:15" ht="16.5" customHeight="1">
      <c r="C19" s="832"/>
      <c r="D19" s="832"/>
      <c r="E19" s="832"/>
      <c r="F19" s="832"/>
      <c r="G19" s="832"/>
      <c r="H19" s="832"/>
      <c r="I19" s="832"/>
      <c r="J19" s="832"/>
      <c r="K19" s="832"/>
      <c r="L19" s="832"/>
      <c r="M19" s="832"/>
      <c r="N19" s="832"/>
      <c r="O19" s="832"/>
    </row>
    <row r="20" spans="3:15" ht="16.5" customHeight="1">
      <c r="C20" s="832"/>
      <c r="D20" s="832"/>
      <c r="E20" s="832"/>
      <c r="F20" s="832"/>
      <c r="G20" s="832"/>
      <c r="H20" s="832"/>
      <c r="I20" s="832"/>
      <c r="J20" s="832"/>
      <c r="K20" s="832"/>
      <c r="L20" s="832"/>
      <c r="M20" s="832"/>
      <c r="N20" s="832"/>
      <c r="O20" s="832"/>
    </row>
    <row r="21" spans="3:15" ht="16.5" customHeight="1">
      <c r="C21" s="832"/>
      <c r="D21" s="832"/>
      <c r="E21" s="832"/>
      <c r="F21" s="832"/>
      <c r="G21" s="832"/>
      <c r="H21" s="832"/>
      <c r="I21" s="832"/>
      <c r="J21" s="832"/>
      <c r="K21" s="832"/>
      <c r="L21" s="832"/>
      <c r="M21" s="832"/>
      <c r="N21" s="832"/>
      <c r="O21" s="832"/>
    </row>
    <row r="22" spans="3:15" ht="16.5" customHeight="1">
      <c r="C22" s="837" t="s">
        <v>126</v>
      </c>
      <c r="D22" s="838"/>
      <c r="E22" s="838"/>
      <c r="F22" s="838"/>
      <c r="G22" s="838"/>
      <c r="H22" s="838"/>
      <c r="I22" s="838"/>
      <c r="J22" s="838"/>
      <c r="K22" s="838"/>
      <c r="L22" s="838"/>
      <c r="M22" s="838"/>
      <c r="N22" s="838"/>
      <c r="O22" s="839"/>
    </row>
    <row r="23" spans="3:15" ht="16.5" customHeight="1">
      <c r="C23" s="832"/>
      <c r="D23" s="832"/>
      <c r="E23" s="832"/>
      <c r="F23" s="832"/>
      <c r="G23" s="832"/>
      <c r="H23" s="832"/>
      <c r="I23" s="832"/>
      <c r="J23" s="832"/>
      <c r="K23" s="832"/>
      <c r="L23" s="832"/>
      <c r="M23" s="832"/>
      <c r="N23" s="832"/>
      <c r="O23" s="832"/>
    </row>
    <row r="24" spans="3:15" ht="16.5" customHeight="1">
      <c r="C24" s="832"/>
      <c r="D24" s="832"/>
      <c r="E24" s="832"/>
      <c r="F24" s="832"/>
      <c r="G24" s="832"/>
      <c r="H24" s="832"/>
      <c r="I24" s="832"/>
      <c r="J24" s="832"/>
      <c r="K24" s="832"/>
      <c r="L24" s="832"/>
      <c r="M24" s="832"/>
      <c r="N24" s="832"/>
      <c r="O24" s="832"/>
    </row>
    <row r="25" spans="3:15" ht="16.5" customHeight="1">
      <c r="C25" s="832"/>
      <c r="D25" s="832"/>
      <c r="E25" s="832"/>
      <c r="F25" s="832"/>
      <c r="G25" s="832"/>
      <c r="H25" s="832"/>
      <c r="I25" s="832"/>
      <c r="J25" s="832"/>
      <c r="K25" s="832"/>
      <c r="L25" s="832"/>
      <c r="M25" s="832"/>
      <c r="N25" s="832"/>
      <c r="O25" s="832"/>
    </row>
    <row r="26" spans="3:15" ht="16.5" customHeight="1">
      <c r="C26" s="836"/>
      <c r="D26" s="836"/>
      <c r="E26" s="836"/>
      <c r="F26" s="836"/>
      <c r="G26" s="836"/>
      <c r="H26" s="836"/>
      <c r="I26" s="836"/>
      <c r="J26" s="836"/>
      <c r="K26" s="836"/>
      <c r="L26" s="836"/>
      <c r="M26" s="836"/>
      <c r="N26" s="836"/>
      <c r="O26" s="836"/>
    </row>
    <row r="27" spans="3:15" ht="12.75">
      <c r="C27" s="60"/>
      <c r="D27" s="60"/>
      <c r="E27" s="60"/>
      <c r="F27" s="60"/>
      <c r="G27" s="60"/>
      <c r="H27" s="60"/>
      <c r="I27" s="60"/>
      <c r="J27" s="60"/>
      <c r="K27" s="60"/>
      <c r="L27" s="60"/>
      <c r="M27" s="60"/>
      <c r="N27" s="60"/>
      <c r="O27" s="60"/>
    </row>
    <row r="28" spans="3:15" ht="12.75">
      <c r="C28" s="60"/>
      <c r="D28" s="60"/>
      <c r="E28" s="60"/>
      <c r="F28" s="60"/>
      <c r="G28" s="60"/>
      <c r="H28" s="60"/>
      <c r="I28" s="60"/>
      <c r="J28" s="60"/>
      <c r="K28" s="60"/>
      <c r="L28" s="60"/>
      <c r="M28" s="60"/>
      <c r="N28" s="60"/>
      <c r="O28" s="60"/>
    </row>
    <row r="29" spans="3:15" ht="12.75">
      <c r="C29" s="60"/>
      <c r="D29" s="60"/>
      <c r="E29" s="60"/>
      <c r="F29" s="60"/>
      <c r="G29" s="60"/>
      <c r="H29" s="60"/>
      <c r="I29" s="60"/>
      <c r="J29" s="60"/>
      <c r="K29" s="60"/>
      <c r="L29" s="60"/>
      <c r="M29" s="60"/>
      <c r="N29" s="60"/>
      <c r="O29" s="60"/>
    </row>
    <row r="30" spans="3:15" ht="12.75">
      <c r="C30" s="60"/>
      <c r="D30" s="60"/>
      <c r="E30" s="60"/>
      <c r="F30" s="60"/>
      <c r="G30" s="60"/>
      <c r="H30" s="60"/>
      <c r="I30" s="60"/>
      <c r="J30" s="60"/>
      <c r="K30" s="60"/>
      <c r="L30" s="60"/>
      <c r="M30" s="60"/>
      <c r="N30" s="60"/>
      <c r="O30" s="60"/>
    </row>
    <row r="31" spans="3:15" ht="12.75">
      <c r="C31" s="60"/>
      <c r="D31" s="60"/>
      <c r="E31" s="60"/>
      <c r="F31" s="60"/>
      <c r="G31" s="60"/>
      <c r="H31" s="60"/>
      <c r="I31" s="60"/>
      <c r="J31" s="60"/>
      <c r="K31" s="60"/>
      <c r="L31" s="60"/>
      <c r="M31" s="60"/>
      <c r="N31" s="60"/>
      <c r="O31" s="60"/>
    </row>
    <row r="32" spans="3:15" ht="12.75">
      <c r="C32" s="60"/>
      <c r="D32" s="60"/>
      <c r="E32" s="60"/>
      <c r="F32" s="60"/>
      <c r="G32" s="60"/>
      <c r="H32" s="60"/>
      <c r="I32" s="60"/>
      <c r="J32" s="60"/>
      <c r="K32" s="60"/>
      <c r="L32" s="60"/>
      <c r="M32" s="60"/>
      <c r="N32" s="60"/>
      <c r="O32" s="60"/>
    </row>
    <row r="33" spans="3:15" ht="12.75">
      <c r="C33" s="60"/>
      <c r="D33" s="60"/>
      <c r="E33" s="60"/>
      <c r="F33" s="60"/>
      <c r="G33" s="60"/>
      <c r="H33" s="60"/>
      <c r="I33" s="60"/>
      <c r="J33" s="60"/>
      <c r="K33" s="60"/>
      <c r="L33" s="60"/>
      <c r="M33" s="60"/>
      <c r="N33" s="60"/>
      <c r="O33" s="60"/>
    </row>
    <row r="34" spans="3:15" ht="12.75">
      <c r="C34" s="60"/>
      <c r="D34" s="60"/>
      <c r="E34" s="60"/>
      <c r="F34" s="60"/>
      <c r="G34" s="60"/>
      <c r="H34" s="60"/>
      <c r="I34" s="60"/>
      <c r="J34" s="60"/>
      <c r="K34" s="60"/>
      <c r="L34" s="60"/>
      <c r="M34" s="60"/>
      <c r="N34" s="60"/>
      <c r="O34" s="60"/>
    </row>
    <row r="35" spans="3:15" ht="12.75">
      <c r="C35" s="60"/>
      <c r="D35" s="60"/>
      <c r="E35" s="60"/>
      <c r="F35" s="60"/>
      <c r="G35" s="60"/>
      <c r="H35" s="60"/>
      <c r="I35" s="60"/>
      <c r="J35" s="60"/>
      <c r="K35" s="60"/>
      <c r="L35" s="60"/>
      <c r="M35" s="60"/>
      <c r="N35" s="60"/>
      <c r="O35" s="60"/>
    </row>
    <row r="36" spans="3:15" ht="12.75">
      <c r="C36" s="60"/>
      <c r="D36" s="60"/>
      <c r="E36" s="60"/>
      <c r="F36" s="60"/>
      <c r="G36" s="60"/>
      <c r="H36" s="60"/>
      <c r="I36" s="60"/>
      <c r="J36" s="60"/>
      <c r="K36" s="60"/>
      <c r="L36" s="60"/>
      <c r="M36" s="60"/>
      <c r="N36" s="60"/>
      <c r="O36" s="60"/>
    </row>
    <row r="37" spans="3:15" ht="12.75">
      <c r="C37" s="60"/>
      <c r="D37" s="60"/>
      <c r="E37" s="60"/>
      <c r="F37" s="60"/>
      <c r="G37" s="60"/>
      <c r="H37" s="60"/>
      <c r="I37" s="60"/>
      <c r="J37" s="60"/>
      <c r="K37" s="60"/>
      <c r="L37" s="60"/>
      <c r="M37" s="60"/>
      <c r="N37" s="60"/>
      <c r="O37" s="60"/>
    </row>
    <row r="38" spans="3:15" ht="12.75">
      <c r="C38" s="60"/>
      <c r="D38" s="60"/>
      <c r="E38" s="60"/>
      <c r="F38" s="60"/>
      <c r="G38" s="60"/>
      <c r="H38" s="60"/>
      <c r="I38" s="60"/>
      <c r="J38" s="60"/>
      <c r="K38" s="60"/>
      <c r="L38" s="60"/>
      <c r="M38" s="60"/>
      <c r="N38" s="60"/>
      <c r="O38" s="60"/>
    </row>
    <row r="39" spans="3:15" ht="12.75">
      <c r="C39" s="60"/>
      <c r="D39" s="60"/>
      <c r="E39" s="60"/>
      <c r="F39" s="60"/>
      <c r="G39" s="60"/>
      <c r="H39" s="60"/>
      <c r="I39" s="60"/>
      <c r="J39" s="60"/>
      <c r="K39" s="60"/>
      <c r="L39" s="60"/>
      <c r="M39" s="60"/>
      <c r="N39" s="60"/>
      <c r="O39" s="60"/>
    </row>
    <row r="40" spans="3:15" ht="12.75">
      <c r="C40" s="60"/>
      <c r="D40" s="60"/>
      <c r="E40" s="60"/>
      <c r="F40" s="60"/>
      <c r="G40" s="60"/>
      <c r="H40" s="60"/>
      <c r="I40" s="60"/>
      <c r="J40" s="60"/>
      <c r="K40" s="60"/>
      <c r="L40" s="60"/>
      <c r="M40" s="60"/>
      <c r="N40" s="60"/>
      <c r="O40" s="60"/>
    </row>
    <row r="41" spans="3:15" ht="12.75">
      <c r="C41" s="60"/>
      <c r="D41" s="60"/>
      <c r="E41" s="60"/>
      <c r="F41" s="60"/>
      <c r="G41" s="60"/>
      <c r="H41" s="60"/>
      <c r="I41" s="60"/>
      <c r="J41" s="60"/>
      <c r="K41" s="60"/>
      <c r="L41" s="60"/>
      <c r="M41" s="60"/>
      <c r="N41" s="60"/>
      <c r="O41" s="60"/>
    </row>
    <row r="42" spans="3:15" ht="12.75">
      <c r="C42" s="60"/>
      <c r="D42" s="60"/>
      <c r="E42" s="60"/>
      <c r="F42" s="60"/>
      <c r="G42" s="60"/>
      <c r="H42" s="60"/>
      <c r="I42" s="60"/>
      <c r="J42" s="60"/>
      <c r="K42" s="60"/>
      <c r="L42" s="60"/>
      <c r="M42" s="60"/>
      <c r="N42" s="60"/>
      <c r="O42" s="60"/>
    </row>
    <row r="43" spans="3:15" ht="12.75">
      <c r="C43" s="60"/>
      <c r="D43" s="60"/>
      <c r="E43" s="60"/>
      <c r="F43" s="60"/>
      <c r="G43" s="60"/>
      <c r="H43" s="60"/>
      <c r="I43" s="60"/>
      <c r="J43" s="60"/>
      <c r="K43" s="60"/>
      <c r="L43" s="60"/>
      <c r="M43" s="60"/>
      <c r="N43" s="60"/>
      <c r="O43" s="60"/>
    </row>
    <row r="44" spans="3:15" ht="12.75">
      <c r="C44" s="60"/>
      <c r="D44" s="60"/>
      <c r="E44" s="60"/>
      <c r="F44" s="60"/>
      <c r="G44" s="60"/>
      <c r="H44" s="60"/>
      <c r="I44" s="60"/>
      <c r="J44" s="60"/>
      <c r="K44" s="60"/>
      <c r="L44" s="60"/>
      <c r="M44" s="60"/>
      <c r="N44" s="60"/>
      <c r="O44" s="60"/>
    </row>
    <row r="45" spans="3:15" ht="12.75">
      <c r="C45" s="60"/>
      <c r="D45" s="60"/>
      <c r="E45" s="60"/>
      <c r="F45" s="60"/>
      <c r="G45" s="60"/>
      <c r="H45" s="60"/>
      <c r="I45" s="60"/>
      <c r="J45" s="60"/>
      <c r="K45" s="60"/>
      <c r="L45" s="60"/>
      <c r="M45" s="60"/>
      <c r="N45" s="60"/>
      <c r="O45" s="60"/>
    </row>
    <row r="46" spans="3:15" ht="12.75">
      <c r="C46" s="60"/>
      <c r="D46" s="60"/>
      <c r="E46" s="60"/>
      <c r="F46" s="60"/>
      <c r="G46" s="60"/>
      <c r="H46" s="60"/>
      <c r="I46" s="60"/>
      <c r="J46" s="60"/>
      <c r="K46" s="60"/>
      <c r="L46" s="60"/>
      <c r="M46" s="60"/>
      <c r="N46" s="60"/>
      <c r="O46" s="60"/>
    </row>
    <row r="47" spans="3:15" ht="12.75">
      <c r="C47" s="60"/>
      <c r="D47" s="60"/>
      <c r="E47" s="60"/>
      <c r="F47" s="60"/>
      <c r="G47" s="60"/>
      <c r="H47" s="60"/>
      <c r="I47" s="60"/>
      <c r="J47" s="60"/>
      <c r="K47" s="60"/>
      <c r="L47" s="60"/>
      <c r="M47" s="60"/>
      <c r="N47" s="60"/>
      <c r="O47" s="60"/>
    </row>
    <row r="48" spans="3:15" ht="12.75">
      <c r="C48" s="60"/>
      <c r="D48" s="60"/>
      <c r="E48" s="60"/>
      <c r="F48" s="60"/>
      <c r="G48" s="60"/>
      <c r="H48" s="60"/>
      <c r="I48" s="60"/>
      <c r="J48" s="60"/>
      <c r="K48" s="60"/>
      <c r="L48" s="60"/>
      <c r="M48" s="60"/>
      <c r="N48" s="60"/>
      <c r="O48" s="60"/>
    </row>
    <row r="49" spans="3:15" ht="12.75">
      <c r="C49" s="60"/>
      <c r="D49" s="60"/>
      <c r="E49" s="60"/>
      <c r="F49" s="60"/>
      <c r="G49" s="60"/>
      <c r="H49" s="60"/>
      <c r="I49" s="60"/>
      <c r="J49" s="60"/>
      <c r="K49" s="60"/>
      <c r="L49" s="60"/>
      <c r="M49" s="60"/>
      <c r="N49" s="60"/>
      <c r="O49" s="60"/>
    </row>
    <row r="50" spans="3:15" ht="12.75">
      <c r="C50" s="60"/>
      <c r="D50" s="60"/>
      <c r="E50" s="60"/>
      <c r="F50" s="60"/>
      <c r="G50" s="60"/>
      <c r="H50" s="60"/>
      <c r="I50" s="60"/>
      <c r="J50" s="60"/>
      <c r="K50" s="60"/>
      <c r="L50" s="60"/>
      <c r="M50" s="60"/>
      <c r="N50" s="60"/>
      <c r="O50" s="60"/>
    </row>
    <row r="51" spans="3:15" ht="12.75">
      <c r="C51" s="60"/>
      <c r="D51" s="60"/>
      <c r="E51" s="60"/>
      <c r="F51" s="60"/>
      <c r="G51" s="60"/>
      <c r="H51" s="60"/>
      <c r="I51" s="60"/>
      <c r="J51" s="60"/>
      <c r="K51" s="60"/>
      <c r="L51" s="60"/>
      <c r="M51" s="60"/>
      <c r="N51" s="60"/>
      <c r="O51" s="60"/>
    </row>
    <row r="52" spans="3:15" ht="12.75">
      <c r="C52" s="60"/>
      <c r="D52" s="60"/>
      <c r="E52" s="60"/>
      <c r="F52" s="60"/>
      <c r="G52" s="60"/>
      <c r="H52" s="60"/>
      <c r="I52" s="60"/>
      <c r="J52" s="60"/>
      <c r="K52" s="60"/>
      <c r="L52" s="60"/>
      <c r="M52" s="60"/>
      <c r="N52" s="60"/>
      <c r="O52" s="60"/>
    </row>
    <row r="53" spans="3:15" ht="12.75">
      <c r="C53" s="60"/>
      <c r="D53" s="60"/>
      <c r="E53" s="60"/>
      <c r="F53" s="60"/>
      <c r="G53" s="60"/>
      <c r="H53" s="60"/>
      <c r="I53" s="60"/>
      <c r="J53" s="60"/>
      <c r="K53" s="60"/>
      <c r="L53" s="60"/>
      <c r="M53" s="60"/>
      <c r="N53" s="60"/>
      <c r="O53" s="60"/>
    </row>
    <row r="54" spans="3:15" ht="12.75">
      <c r="C54" s="60"/>
      <c r="D54" s="60"/>
      <c r="E54" s="60"/>
      <c r="F54" s="60"/>
      <c r="G54" s="60"/>
      <c r="H54" s="60"/>
      <c r="I54" s="60"/>
      <c r="J54" s="60"/>
      <c r="K54" s="60"/>
      <c r="L54" s="60"/>
      <c r="M54" s="60"/>
      <c r="N54" s="60"/>
      <c r="O54" s="60"/>
    </row>
    <row r="55" spans="3:15" ht="12.75">
      <c r="C55" s="60"/>
      <c r="D55" s="60"/>
      <c r="E55" s="60"/>
      <c r="F55" s="60"/>
      <c r="G55" s="60"/>
      <c r="H55" s="60"/>
      <c r="I55" s="60"/>
      <c r="J55" s="60"/>
      <c r="K55" s="60"/>
      <c r="L55" s="60"/>
      <c r="M55" s="60"/>
      <c r="N55" s="60"/>
      <c r="O55" s="60"/>
    </row>
    <row r="56" spans="3:15" ht="12.75">
      <c r="C56" s="60"/>
      <c r="D56" s="60"/>
      <c r="E56" s="60"/>
      <c r="F56" s="60"/>
      <c r="G56" s="60"/>
      <c r="H56" s="60"/>
      <c r="I56" s="60"/>
      <c r="J56" s="60"/>
      <c r="K56" s="60"/>
      <c r="L56" s="60"/>
      <c r="M56" s="60"/>
      <c r="N56" s="60"/>
      <c r="O56" s="60"/>
    </row>
    <row r="57" spans="3:15" ht="12.75">
      <c r="C57" s="60"/>
      <c r="D57" s="60"/>
      <c r="E57" s="60"/>
      <c r="F57" s="60"/>
      <c r="G57" s="60"/>
      <c r="H57" s="60"/>
      <c r="I57" s="60"/>
      <c r="J57" s="60"/>
      <c r="K57" s="60"/>
      <c r="L57" s="60"/>
      <c r="M57" s="60"/>
      <c r="N57" s="60"/>
      <c r="O57" s="60"/>
    </row>
    <row r="58" spans="3:15" ht="12.75">
      <c r="C58" s="60"/>
      <c r="D58" s="60"/>
      <c r="E58" s="60"/>
      <c r="F58" s="60"/>
      <c r="G58" s="60"/>
      <c r="H58" s="60"/>
      <c r="I58" s="60"/>
      <c r="J58" s="60"/>
      <c r="K58" s="60"/>
      <c r="L58" s="60"/>
      <c r="M58" s="60"/>
      <c r="N58" s="60"/>
      <c r="O58" s="60"/>
    </row>
    <row r="59" spans="3:15" ht="12.75">
      <c r="C59" s="60"/>
      <c r="D59" s="60"/>
      <c r="E59" s="60"/>
      <c r="F59" s="60"/>
      <c r="G59" s="60"/>
      <c r="H59" s="60"/>
      <c r="I59" s="60"/>
      <c r="J59" s="60"/>
      <c r="K59" s="60"/>
      <c r="L59" s="60"/>
      <c r="M59" s="60"/>
      <c r="N59" s="60"/>
      <c r="O59" s="60"/>
    </row>
    <row r="60" spans="3:15" ht="12.75">
      <c r="C60" s="60"/>
      <c r="D60" s="60"/>
      <c r="E60" s="60"/>
      <c r="F60" s="60"/>
      <c r="G60" s="60"/>
      <c r="H60" s="60"/>
      <c r="I60" s="60"/>
      <c r="J60" s="60"/>
      <c r="K60" s="60"/>
      <c r="L60" s="60"/>
      <c r="M60" s="60"/>
      <c r="N60" s="60"/>
      <c r="O60" s="60"/>
    </row>
    <row r="61" spans="3:15" ht="12.75">
      <c r="C61" s="60"/>
      <c r="D61" s="60"/>
      <c r="E61" s="60"/>
      <c r="F61" s="60"/>
      <c r="G61" s="60"/>
      <c r="H61" s="60"/>
      <c r="I61" s="60"/>
      <c r="J61" s="60"/>
      <c r="K61" s="60"/>
      <c r="L61" s="60"/>
      <c r="M61" s="60"/>
      <c r="N61" s="60"/>
      <c r="O61" s="60"/>
    </row>
    <row r="62" spans="3:15" ht="12.75">
      <c r="C62" s="60"/>
      <c r="D62" s="60"/>
      <c r="E62" s="60"/>
      <c r="F62" s="60"/>
      <c r="G62" s="60"/>
      <c r="H62" s="60"/>
      <c r="I62" s="60"/>
      <c r="J62" s="60"/>
      <c r="K62" s="60"/>
      <c r="L62" s="60"/>
      <c r="M62" s="60"/>
      <c r="N62" s="60"/>
      <c r="O62" s="60"/>
    </row>
    <row r="63" spans="3:15" ht="12.75">
      <c r="C63" s="60"/>
      <c r="D63" s="60"/>
      <c r="E63" s="60"/>
      <c r="F63" s="60"/>
      <c r="G63" s="60"/>
      <c r="H63" s="60"/>
      <c r="I63" s="60"/>
      <c r="J63" s="60"/>
      <c r="K63" s="60"/>
      <c r="L63" s="60"/>
      <c r="M63" s="60"/>
      <c r="N63" s="60"/>
      <c r="O63" s="60"/>
    </row>
    <row r="64" spans="3:15" ht="12.75">
      <c r="C64" s="60"/>
      <c r="D64" s="60"/>
      <c r="E64" s="60"/>
      <c r="F64" s="60"/>
      <c r="G64" s="60"/>
      <c r="H64" s="60"/>
      <c r="I64" s="60"/>
      <c r="J64" s="60"/>
      <c r="K64" s="60"/>
      <c r="L64" s="60"/>
      <c r="M64" s="60"/>
      <c r="N64" s="60"/>
      <c r="O64" s="60"/>
    </row>
    <row r="65" spans="3:15" ht="12.75">
      <c r="C65" s="60"/>
      <c r="D65" s="60"/>
      <c r="E65" s="60"/>
      <c r="F65" s="60"/>
      <c r="G65" s="60"/>
      <c r="H65" s="60"/>
      <c r="I65" s="60"/>
      <c r="J65" s="60"/>
      <c r="K65" s="60"/>
      <c r="L65" s="60"/>
      <c r="M65" s="60"/>
      <c r="N65" s="60"/>
      <c r="O65" s="60"/>
    </row>
    <row r="66" spans="3:15" ht="12.75">
      <c r="C66" s="60"/>
      <c r="D66" s="60"/>
      <c r="E66" s="60"/>
      <c r="F66" s="60"/>
      <c r="G66" s="60"/>
      <c r="H66" s="60"/>
      <c r="I66" s="60"/>
      <c r="J66" s="60"/>
      <c r="K66" s="60"/>
      <c r="L66" s="60"/>
      <c r="M66" s="60"/>
      <c r="N66" s="60"/>
      <c r="O66" s="60"/>
    </row>
    <row r="67" spans="3:15" ht="12.75">
      <c r="C67" s="60"/>
      <c r="D67" s="60"/>
      <c r="E67" s="60"/>
      <c r="F67" s="60"/>
      <c r="G67" s="60"/>
      <c r="H67" s="60"/>
      <c r="I67" s="60"/>
      <c r="J67" s="60"/>
      <c r="K67" s="60"/>
      <c r="L67" s="60"/>
      <c r="M67" s="60"/>
      <c r="N67" s="60"/>
      <c r="O67" s="60"/>
    </row>
    <row r="68" spans="3:15" ht="12.75">
      <c r="C68" s="60"/>
      <c r="D68" s="60"/>
      <c r="E68" s="60"/>
      <c r="F68" s="60"/>
      <c r="G68" s="60"/>
      <c r="H68" s="60"/>
      <c r="I68" s="60"/>
      <c r="J68" s="60"/>
      <c r="K68" s="60"/>
      <c r="L68" s="60"/>
      <c r="M68" s="60"/>
      <c r="N68" s="60"/>
      <c r="O68" s="60"/>
    </row>
    <row r="69" spans="3:15" ht="12.75">
      <c r="C69" s="60"/>
      <c r="D69" s="60"/>
      <c r="E69" s="60"/>
      <c r="F69" s="60"/>
      <c r="G69" s="60"/>
      <c r="H69" s="60"/>
      <c r="I69" s="60"/>
      <c r="J69" s="60"/>
      <c r="K69" s="60"/>
      <c r="L69" s="60"/>
      <c r="M69" s="60"/>
      <c r="N69" s="60"/>
      <c r="O69" s="60"/>
    </row>
    <row r="70" spans="3:15" ht="12.75">
      <c r="C70" s="60"/>
      <c r="D70" s="60"/>
      <c r="E70" s="60"/>
      <c r="F70" s="60"/>
      <c r="G70" s="60"/>
      <c r="H70" s="60"/>
      <c r="I70" s="60"/>
      <c r="J70" s="60"/>
      <c r="K70" s="60"/>
      <c r="L70" s="60"/>
      <c r="M70" s="60"/>
      <c r="N70" s="60"/>
      <c r="O70" s="60"/>
    </row>
    <row r="71" spans="3:15" ht="12.75">
      <c r="C71" s="60"/>
      <c r="D71" s="60"/>
      <c r="E71" s="60"/>
      <c r="F71" s="60"/>
      <c r="G71" s="60"/>
      <c r="H71" s="60"/>
      <c r="I71" s="60"/>
      <c r="J71" s="60"/>
      <c r="K71" s="60"/>
      <c r="L71" s="60"/>
      <c r="M71" s="60"/>
      <c r="N71" s="60"/>
      <c r="O71" s="60"/>
    </row>
    <row r="72" spans="3:15" ht="12.75">
      <c r="C72" s="60"/>
      <c r="D72" s="60"/>
      <c r="E72" s="60"/>
      <c r="F72" s="60"/>
      <c r="G72" s="60"/>
      <c r="H72" s="60"/>
      <c r="I72" s="60"/>
      <c r="J72" s="60"/>
      <c r="K72" s="60"/>
      <c r="L72" s="60"/>
      <c r="M72" s="60"/>
      <c r="N72" s="60"/>
      <c r="O72" s="60"/>
    </row>
    <row r="73" spans="3:15" ht="12.75">
      <c r="C73" s="60"/>
      <c r="D73" s="60"/>
      <c r="E73" s="60"/>
      <c r="F73" s="60"/>
      <c r="G73" s="60"/>
      <c r="H73" s="60"/>
      <c r="I73" s="60"/>
      <c r="J73" s="60"/>
      <c r="K73" s="60"/>
      <c r="L73" s="60"/>
      <c r="M73" s="60"/>
      <c r="N73" s="60"/>
      <c r="O73" s="60"/>
    </row>
    <row r="74" spans="3:15" ht="12.75">
      <c r="C74" s="60"/>
      <c r="D74" s="60"/>
      <c r="E74" s="60"/>
      <c r="F74" s="60"/>
      <c r="G74" s="60"/>
      <c r="H74" s="60"/>
      <c r="I74" s="60"/>
      <c r="J74" s="60"/>
      <c r="K74" s="60"/>
      <c r="L74" s="60"/>
      <c r="M74" s="60"/>
      <c r="N74" s="60"/>
      <c r="O74" s="60"/>
    </row>
    <row r="75" spans="3:15" ht="12.75">
      <c r="C75" s="60"/>
      <c r="D75" s="60"/>
      <c r="E75" s="60"/>
      <c r="F75" s="60"/>
      <c r="G75" s="60"/>
      <c r="H75" s="60"/>
      <c r="I75" s="60"/>
      <c r="J75" s="60"/>
      <c r="K75" s="60"/>
      <c r="L75" s="60"/>
      <c r="M75" s="60"/>
      <c r="N75" s="60"/>
      <c r="O75" s="60"/>
    </row>
    <row r="76" spans="3:15" ht="12.75">
      <c r="C76" s="60"/>
      <c r="D76" s="60"/>
      <c r="E76" s="60"/>
      <c r="F76" s="60"/>
      <c r="G76" s="60"/>
      <c r="H76" s="60"/>
      <c r="I76" s="60"/>
      <c r="J76" s="60"/>
      <c r="K76" s="60"/>
      <c r="L76" s="60"/>
      <c r="M76" s="60"/>
      <c r="N76" s="60"/>
      <c r="O76" s="60"/>
    </row>
    <row r="77" spans="3:15" ht="12.75">
      <c r="C77" s="60"/>
      <c r="D77" s="60"/>
      <c r="E77" s="60"/>
      <c r="F77" s="60"/>
      <c r="G77" s="60"/>
      <c r="H77" s="60"/>
      <c r="I77" s="60"/>
      <c r="J77" s="60"/>
      <c r="K77" s="60"/>
      <c r="L77" s="60"/>
      <c r="M77" s="60"/>
      <c r="N77" s="60"/>
      <c r="O77" s="60"/>
    </row>
    <row r="78" spans="3:15" ht="12.75">
      <c r="C78" s="60"/>
      <c r="D78" s="60"/>
      <c r="E78" s="60"/>
      <c r="F78" s="60"/>
      <c r="G78" s="60"/>
      <c r="H78" s="60"/>
      <c r="I78" s="60"/>
      <c r="J78" s="60"/>
      <c r="K78" s="60"/>
      <c r="L78" s="60"/>
      <c r="M78" s="60"/>
      <c r="N78" s="60"/>
      <c r="O78" s="60"/>
    </row>
    <row r="79" spans="3:15" ht="12.75">
      <c r="C79" s="60"/>
      <c r="D79" s="60"/>
      <c r="E79" s="60"/>
      <c r="F79" s="60"/>
      <c r="G79" s="60"/>
      <c r="H79" s="60"/>
      <c r="I79" s="60"/>
      <c r="J79" s="60"/>
      <c r="K79" s="60"/>
      <c r="L79" s="60"/>
      <c r="M79" s="60"/>
      <c r="N79" s="60"/>
      <c r="O79" s="60"/>
    </row>
    <row r="80" spans="3:15" ht="12.75">
      <c r="C80" s="60"/>
      <c r="D80" s="60"/>
      <c r="E80" s="60"/>
      <c r="F80" s="60"/>
      <c r="G80" s="60"/>
      <c r="H80" s="60"/>
      <c r="I80" s="60"/>
      <c r="J80" s="60"/>
      <c r="K80" s="60"/>
      <c r="L80" s="60"/>
      <c r="M80" s="60"/>
      <c r="N80" s="60"/>
      <c r="O80" s="60"/>
    </row>
    <row r="81" spans="3:15" ht="12.75">
      <c r="C81" s="60"/>
      <c r="D81" s="60"/>
      <c r="E81" s="60"/>
      <c r="F81" s="60"/>
      <c r="G81" s="60"/>
      <c r="H81" s="60"/>
      <c r="I81" s="60"/>
      <c r="J81" s="60"/>
      <c r="K81" s="60"/>
      <c r="L81" s="60"/>
      <c r="M81" s="60"/>
      <c r="N81" s="60"/>
      <c r="O81" s="60"/>
    </row>
    <row r="82" spans="3:15" ht="12.75">
      <c r="C82" s="60"/>
      <c r="D82" s="60"/>
      <c r="E82" s="60"/>
      <c r="F82" s="60"/>
      <c r="G82" s="60"/>
      <c r="H82" s="60"/>
      <c r="I82" s="60"/>
      <c r="J82" s="60"/>
      <c r="K82" s="60"/>
      <c r="L82" s="60"/>
      <c r="M82" s="60"/>
      <c r="N82" s="60"/>
      <c r="O82" s="60"/>
    </row>
    <row r="83" spans="3:15" ht="12.75">
      <c r="C83" s="60"/>
      <c r="D83" s="60"/>
      <c r="E83" s="60"/>
      <c r="F83" s="60"/>
      <c r="G83" s="60"/>
      <c r="H83" s="60"/>
      <c r="I83" s="60"/>
      <c r="J83" s="60"/>
      <c r="K83" s="60"/>
      <c r="L83" s="60"/>
      <c r="M83" s="60"/>
      <c r="N83" s="60"/>
      <c r="O83" s="60"/>
    </row>
    <row r="84" spans="3:15" ht="12.75">
      <c r="C84" s="60"/>
      <c r="D84" s="60"/>
      <c r="E84" s="60"/>
      <c r="F84" s="60"/>
      <c r="G84" s="60"/>
      <c r="H84" s="60"/>
      <c r="I84" s="60"/>
      <c r="J84" s="60"/>
      <c r="K84" s="60"/>
      <c r="L84" s="60"/>
      <c r="M84" s="60"/>
      <c r="N84" s="60"/>
      <c r="O84" s="60"/>
    </row>
    <row r="85" spans="3:15" ht="12.75">
      <c r="C85" s="60"/>
      <c r="D85" s="60"/>
      <c r="E85" s="60"/>
      <c r="F85" s="60"/>
      <c r="G85" s="60"/>
      <c r="H85" s="60"/>
      <c r="I85" s="60"/>
      <c r="J85" s="60"/>
      <c r="K85" s="60"/>
      <c r="L85" s="60"/>
      <c r="M85" s="60"/>
      <c r="N85" s="60"/>
      <c r="O85" s="60"/>
    </row>
    <row r="86" spans="3:15" ht="12.75">
      <c r="C86" s="60"/>
      <c r="D86" s="60"/>
      <c r="E86" s="60"/>
      <c r="F86" s="60"/>
      <c r="G86" s="60"/>
      <c r="H86" s="60"/>
      <c r="I86" s="60"/>
      <c r="J86" s="60"/>
      <c r="K86" s="60"/>
      <c r="L86" s="60"/>
      <c r="M86" s="60"/>
      <c r="N86" s="60"/>
      <c r="O86" s="60"/>
    </row>
    <row r="87" spans="3:15" ht="12.75">
      <c r="C87" s="60"/>
      <c r="D87" s="60"/>
      <c r="E87" s="60"/>
      <c r="F87" s="60"/>
      <c r="G87" s="60"/>
      <c r="H87" s="60"/>
      <c r="I87" s="60"/>
      <c r="J87" s="60"/>
      <c r="K87" s="60"/>
      <c r="L87" s="60"/>
      <c r="M87" s="60"/>
      <c r="N87" s="60"/>
      <c r="O87" s="60"/>
    </row>
    <row r="88" spans="3:15" ht="12.75">
      <c r="C88" s="60"/>
      <c r="D88" s="60"/>
      <c r="E88" s="60"/>
      <c r="F88" s="60"/>
      <c r="G88" s="60"/>
      <c r="H88" s="60"/>
      <c r="I88" s="60"/>
      <c r="J88" s="60"/>
      <c r="K88" s="60"/>
      <c r="L88" s="60"/>
      <c r="M88" s="60"/>
      <c r="N88" s="60"/>
      <c r="O88" s="60"/>
    </row>
    <row r="89" spans="3:15" ht="12.75">
      <c r="C89" s="60"/>
      <c r="D89" s="60"/>
      <c r="E89" s="60"/>
      <c r="F89" s="60"/>
      <c r="G89" s="60"/>
      <c r="H89" s="60"/>
      <c r="I89" s="60"/>
      <c r="J89" s="60"/>
      <c r="K89" s="60"/>
      <c r="L89" s="60"/>
      <c r="M89" s="60"/>
      <c r="N89" s="60"/>
      <c r="O89" s="60"/>
    </row>
    <row r="90" spans="3:15" ht="12.75">
      <c r="C90" s="60"/>
      <c r="D90" s="60"/>
      <c r="E90" s="60"/>
      <c r="F90" s="60"/>
      <c r="G90" s="60"/>
      <c r="H90" s="60"/>
      <c r="I90" s="60"/>
      <c r="J90" s="60"/>
      <c r="K90" s="60"/>
      <c r="L90" s="60"/>
      <c r="M90" s="60"/>
      <c r="N90" s="60"/>
      <c r="O90" s="60"/>
    </row>
    <row r="91" spans="3:15" ht="12.75">
      <c r="C91" s="60"/>
      <c r="D91" s="60"/>
      <c r="E91" s="60"/>
      <c r="F91" s="60"/>
      <c r="G91" s="60"/>
      <c r="H91" s="60"/>
      <c r="I91" s="60"/>
      <c r="J91" s="60"/>
      <c r="K91" s="60"/>
      <c r="L91" s="60"/>
      <c r="M91" s="60"/>
      <c r="N91" s="60"/>
      <c r="O91" s="60"/>
    </row>
    <row r="92" spans="3:15" ht="12.75">
      <c r="C92" s="60"/>
      <c r="D92" s="60"/>
      <c r="E92" s="60"/>
      <c r="F92" s="60"/>
      <c r="G92" s="60"/>
      <c r="H92" s="60"/>
      <c r="I92" s="60"/>
      <c r="J92" s="60"/>
      <c r="K92" s="60"/>
      <c r="L92" s="60"/>
      <c r="M92" s="60"/>
      <c r="N92" s="60"/>
      <c r="O92" s="60"/>
    </row>
    <row r="93" spans="3:15" ht="12.75">
      <c r="C93" s="60"/>
      <c r="D93" s="60"/>
      <c r="E93" s="60"/>
      <c r="F93" s="60"/>
      <c r="G93" s="60"/>
      <c r="H93" s="60"/>
      <c r="I93" s="60"/>
      <c r="J93" s="60"/>
      <c r="K93" s="60"/>
      <c r="L93" s="60"/>
      <c r="M93" s="60"/>
      <c r="N93" s="60"/>
      <c r="O93" s="60"/>
    </row>
    <row r="94" spans="3:15" ht="12.75">
      <c r="C94" s="60"/>
      <c r="D94" s="60"/>
      <c r="E94" s="60"/>
      <c r="F94" s="60"/>
      <c r="G94" s="60"/>
      <c r="H94" s="60"/>
      <c r="I94" s="60"/>
      <c r="J94" s="60"/>
      <c r="K94" s="60"/>
      <c r="L94" s="60"/>
      <c r="M94" s="60"/>
      <c r="N94" s="60"/>
      <c r="O94" s="60"/>
    </row>
    <row r="95" spans="3:15" ht="12.75">
      <c r="C95" s="60"/>
      <c r="D95" s="60"/>
      <c r="E95" s="60"/>
      <c r="F95" s="60"/>
      <c r="G95" s="60"/>
      <c r="H95" s="60"/>
      <c r="I95" s="60"/>
      <c r="J95" s="60"/>
      <c r="K95" s="60"/>
      <c r="L95" s="60"/>
      <c r="M95" s="60"/>
      <c r="N95" s="60"/>
      <c r="O95" s="60"/>
    </row>
    <row r="96" spans="3:15" ht="12.75">
      <c r="C96" s="60"/>
      <c r="D96" s="60"/>
      <c r="E96" s="60"/>
      <c r="F96" s="60"/>
      <c r="G96" s="60"/>
      <c r="H96" s="60"/>
      <c r="I96" s="60"/>
      <c r="J96" s="60"/>
      <c r="K96" s="60"/>
      <c r="L96" s="60"/>
      <c r="M96" s="60"/>
      <c r="N96" s="60"/>
      <c r="O96" s="60"/>
    </row>
    <row r="97" spans="3:15" ht="12.75">
      <c r="C97" s="60"/>
      <c r="D97" s="60"/>
      <c r="E97" s="60"/>
      <c r="F97" s="60"/>
      <c r="G97" s="60"/>
      <c r="H97" s="60"/>
      <c r="I97" s="60"/>
      <c r="J97" s="60"/>
      <c r="K97" s="60"/>
      <c r="L97" s="60"/>
      <c r="M97" s="60"/>
      <c r="N97" s="60"/>
      <c r="O97" s="60"/>
    </row>
    <row r="98" spans="3:15" ht="12.75">
      <c r="C98" s="60"/>
      <c r="D98" s="60"/>
      <c r="E98" s="60"/>
      <c r="F98" s="60"/>
      <c r="G98" s="60"/>
      <c r="H98" s="60"/>
      <c r="I98" s="60"/>
      <c r="J98" s="60"/>
      <c r="K98" s="60"/>
      <c r="L98" s="60"/>
      <c r="M98" s="60"/>
      <c r="N98" s="60"/>
      <c r="O98" s="60"/>
    </row>
    <row r="99" spans="3:15" ht="12.75">
      <c r="C99" s="60"/>
      <c r="D99" s="60"/>
      <c r="E99" s="60"/>
      <c r="F99" s="60"/>
      <c r="G99" s="60"/>
      <c r="H99" s="60"/>
      <c r="I99" s="60"/>
      <c r="J99" s="60"/>
      <c r="K99" s="60"/>
      <c r="L99" s="60"/>
      <c r="M99" s="60"/>
      <c r="N99" s="60"/>
      <c r="O99" s="60"/>
    </row>
    <row r="100" spans="3:15" ht="12.75">
      <c r="C100" s="60"/>
      <c r="D100" s="60"/>
      <c r="E100" s="60"/>
      <c r="F100" s="60"/>
      <c r="G100" s="60"/>
      <c r="H100" s="60"/>
      <c r="I100" s="60"/>
      <c r="J100" s="60"/>
      <c r="K100" s="60"/>
      <c r="L100" s="60"/>
      <c r="M100" s="60"/>
      <c r="N100" s="60"/>
      <c r="O100" s="60"/>
    </row>
    <row r="101" spans="3:15" ht="12.75">
      <c r="C101" s="60"/>
      <c r="D101" s="60"/>
      <c r="E101" s="60"/>
      <c r="F101" s="60"/>
      <c r="G101" s="60"/>
      <c r="H101" s="60"/>
      <c r="I101" s="60"/>
      <c r="J101" s="60"/>
      <c r="K101" s="60"/>
      <c r="L101" s="60"/>
      <c r="M101" s="60"/>
      <c r="N101" s="60"/>
      <c r="O101" s="60"/>
    </row>
    <row r="102" spans="3:15" ht="12.75">
      <c r="C102" s="60"/>
      <c r="D102" s="60"/>
      <c r="E102" s="60"/>
      <c r="F102" s="60"/>
      <c r="G102" s="60"/>
      <c r="H102" s="60"/>
      <c r="I102" s="60"/>
      <c r="J102" s="60"/>
      <c r="K102" s="60"/>
      <c r="L102" s="60"/>
      <c r="M102" s="60"/>
      <c r="N102" s="60"/>
      <c r="O102" s="60"/>
    </row>
    <row r="103" spans="3:15" ht="12.75">
      <c r="C103" s="60"/>
      <c r="D103" s="60"/>
      <c r="E103" s="60"/>
      <c r="F103" s="60"/>
      <c r="G103" s="60"/>
      <c r="H103" s="60"/>
      <c r="I103" s="60"/>
      <c r="J103" s="60"/>
      <c r="K103" s="60"/>
      <c r="L103" s="60"/>
      <c r="M103" s="60"/>
      <c r="N103" s="60"/>
      <c r="O103" s="60"/>
    </row>
    <row r="104" spans="3:15" ht="12.75">
      <c r="C104" s="60"/>
      <c r="D104" s="60"/>
      <c r="E104" s="60"/>
      <c r="F104" s="60"/>
      <c r="G104" s="60"/>
      <c r="H104" s="60"/>
      <c r="I104" s="60"/>
      <c r="J104" s="60"/>
      <c r="K104" s="60"/>
      <c r="L104" s="60"/>
      <c r="M104" s="60"/>
      <c r="N104" s="60"/>
      <c r="O104" s="60"/>
    </row>
    <row r="105" spans="3:15" ht="12.75">
      <c r="C105" s="60"/>
      <c r="D105" s="60"/>
      <c r="E105" s="60"/>
      <c r="F105" s="60"/>
      <c r="G105" s="60"/>
      <c r="H105" s="60"/>
      <c r="I105" s="60"/>
      <c r="J105" s="60"/>
      <c r="K105" s="60"/>
      <c r="L105" s="60"/>
      <c r="M105" s="60"/>
      <c r="N105" s="60"/>
      <c r="O105" s="60"/>
    </row>
    <row r="106" spans="3:15" ht="12.75">
      <c r="C106" s="60"/>
      <c r="D106" s="60"/>
      <c r="E106" s="60"/>
      <c r="F106" s="60"/>
      <c r="G106" s="60"/>
      <c r="H106" s="60"/>
      <c r="I106" s="60"/>
      <c r="J106" s="60"/>
      <c r="K106" s="60"/>
      <c r="L106" s="60"/>
      <c r="M106" s="60"/>
      <c r="N106" s="60"/>
      <c r="O106" s="60"/>
    </row>
    <row r="107" spans="3:15" ht="12.75">
      <c r="C107" s="60"/>
      <c r="D107" s="60"/>
      <c r="E107" s="60"/>
      <c r="F107" s="60"/>
      <c r="G107" s="60"/>
      <c r="H107" s="60"/>
      <c r="I107" s="60"/>
      <c r="J107" s="60"/>
      <c r="K107" s="60"/>
      <c r="L107" s="60"/>
      <c r="M107" s="60"/>
      <c r="N107" s="60"/>
      <c r="O107" s="60"/>
    </row>
    <row r="108" spans="3:15" ht="12.75">
      <c r="C108" s="60"/>
      <c r="D108" s="60"/>
      <c r="E108" s="60"/>
      <c r="F108" s="60"/>
      <c r="G108" s="60"/>
      <c r="H108" s="60"/>
      <c r="I108" s="60"/>
      <c r="J108" s="60"/>
      <c r="K108" s="60"/>
      <c r="L108" s="60"/>
      <c r="M108" s="60"/>
      <c r="N108" s="60"/>
      <c r="O108" s="60"/>
    </row>
    <row r="109" spans="3:15" ht="12.75">
      <c r="C109" s="60"/>
      <c r="D109" s="60"/>
      <c r="E109" s="60"/>
      <c r="F109" s="60"/>
      <c r="G109" s="60"/>
      <c r="H109" s="60"/>
      <c r="I109" s="60"/>
      <c r="J109" s="60"/>
      <c r="K109" s="60"/>
      <c r="L109" s="60"/>
      <c r="M109" s="60"/>
      <c r="N109" s="60"/>
      <c r="O109" s="60"/>
    </row>
    <row r="110" spans="3:15" ht="12.75">
      <c r="C110" s="60"/>
      <c r="D110" s="60"/>
      <c r="E110" s="60"/>
      <c r="F110" s="60"/>
      <c r="G110" s="60"/>
      <c r="H110" s="60"/>
      <c r="I110" s="60"/>
      <c r="J110" s="60"/>
      <c r="K110" s="60"/>
      <c r="L110" s="60"/>
      <c r="M110" s="60"/>
      <c r="N110" s="60"/>
      <c r="O110" s="60"/>
    </row>
    <row r="111" spans="3:15" ht="12.75">
      <c r="C111" s="60"/>
      <c r="D111" s="60"/>
      <c r="E111" s="60"/>
      <c r="F111" s="60"/>
      <c r="G111" s="60"/>
      <c r="H111" s="60"/>
      <c r="I111" s="60"/>
      <c r="J111" s="60"/>
      <c r="K111" s="60"/>
      <c r="L111" s="60"/>
      <c r="M111" s="60"/>
      <c r="N111" s="60"/>
      <c r="O111" s="60"/>
    </row>
    <row r="112" spans="3:15" ht="12.75">
      <c r="C112" s="60"/>
      <c r="D112" s="60"/>
      <c r="E112" s="60"/>
      <c r="F112" s="60"/>
      <c r="G112" s="60"/>
      <c r="H112" s="60"/>
      <c r="I112" s="60"/>
      <c r="J112" s="60"/>
      <c r="K112" s="60"/>
      <c r="L112" s="60"/>
      <c r="M112" s="60"/>
      <c r="N112" s="60"/>
      <c r="O112" s="60"/>
    </row>
    <row r="113" spans="3:15" ht="12.75">
      <c r="C113" s="60"/>
      <c r="D113" s="60"/>
      <c r="E113" s="60"/>
      <c r="F113" s="60"/>
      <c r="G113" s="60"/>
      <c r="H113" s="60"/>
      <c r="I113" s="60"/>
      <c r="J113" s="60"/>
      <c r="K113" s="60"/>
      <c r="L113" s="60"/>
      <c r="M113" s="60"/>
      <c r="N113" s="60"/>
      <c r="O113" s="60"/>
    </row>
    <row r="114" spans="3:15" ht="12.75">
      <c r="C114" s="60"/>
      <c r="D114" s="60"/>
      <c r="E114" s="60"/>
      <c r="F114" s="60"/>
      <c r="G114" s="60"/>
      <c r="H114" s="60"/>
      <c r="I114" s="60"/>
      <c r="J114" s="60"/>
      <c r="K114" s="60"/>
      <c r="L114" s="60"/>
      <c r="M114" s="60"/>
      <c r="N114" s="60"/>
      <c r="O114" s="60"/>
    </row>
    <row r="115" spans="3:15" ht="12.75">
      <c r="C115" s="60"/>
      <c r="D115" s="60"/>
      <c r="E115" s="60"/>
      <c r="F115" s="60"/>
      <c r="G115" s="60"/>
      <c r="H115" s="60"/>
      <c r="I115" s="60"/>
      <c r="J115" s="60"/>
      <c r="K115" s="60"/>
      <c r="L115" s="60"/>
      <c r="M115" s="60"/>
      <c r="N115" s="60"/>
      <c r="O115" s="60"/>
    </row>
    <row r="116" spans="3:15" ht="12.75">
      <c r="C116" s="60"/>
      <c r="D116" s="60"/>
      <c r="E116" s="60"/>
      <c r="F116" s="60"/>
      <c r="G116" s="60"/>
      <c r="H116" s="60"/>
      <c r="I116" s="60"/>
      <c r="J116" s="60"/>
      <c r="K116" s="60"/>
      <c r="L116" s="60"/>
      <c r="M116" s="60"/>
      <c r="N116" s="60"/>
      <c r="O116" s="60"/>
    </row>
    <row r="117" spans="3:15" ht="12.75">
      <c r="C117" s="60"/>
      <c r="D117" s="60"/>
      <c r="E117" s="60"/>
      <c r="F117" s="60"/>
      <c r="G117" s="60"/>
      <c r="H117" s="60"/>
      <c r="I117" s="60"/>
      <c r="J117" s="60"/>
      <c r="K117" s="60"/>
      <c r="L117" s="60"/>
      <c r="M117" s="60"/>
      <c r="N117" s="60"/>
      <c r="O117" s="60"/>
    </row>
    <row r="118" spans="3:15" ht="12.75">
      <c r="C118" s="60"/>
      <c r="D118" s="60"/>
      <c r="E118" s="60"/>
      <c r="F118" s="60"/>
      <c r="G118" s="60"/>
      <c r="H118" s="60"/>
      <c r="I118" s="60"/>
      <c r="J118" s="60"/>
      <c r="K118" s="60"/>
      <c r="L118" s="60"/>
      <c r="M118" s="60"/>
      <c r="N118" s="60"/>
      <c r="O118" s="60"/>
    </row>
    <row r="119" spans="3:15" ht="12.75">
      <c r="C119" s="60"/>
      <c r="D119" s="60"/>
      <c r="E119" s="60"/>
      <c r="F119" s="60"/>
      <c r="G119" s="60"/>
      <c r="H119" s="60"/>
      <c r="I119" s="60"/>
      <c r="J119" s="60"/>
      <c r="K119" s="60"/>
      <c r="L119" s="60"/>
      <c r="M119" s="60"/>
      <c r="N119" s="60"/>
      <c r="O119" s="60"/>
    </row>
    <row r="120" spans="3:15" ht="12.75">
      <c r="C120" s="60"/>
      <c r="D120" s="60"/>
      <c r="E120" s="60"/>
      <c r="F120" s="60"/>
      <c r="G120" s="60"/>
      <c r="H120" s="60"/>
      <c r="I120" s="60"/>
      <c r="J120" s="60"/>
      <c r="K120" s="60"/>
      <c r="L120" s="60"/>
      <c r="M120" s="60"/>
      <c r="N120" s="60"/>
      <c r="O120" s="60"/>
    </row>
    <row r="121" spans="3:15" ht="12.75">
      <c r="C121" s="60"/>
      <c r="D121" s="60"/>
      <c r="E121" s="60"/>
      <c r="F121" s="60"/>
      <c r="G121" s="60"/>
      <c r="H121" s="60"/>
      <c r="I121" s="60"/>
      <c r="J121" s="60"/>
      <c r="K121" s="60"/>
      <c r="L121" s="60"/>
      <c r="M121" s="60"/>
      <c r="N121" s="60"/>
      <c r="O121" s="60"/>
    </row>
    <row r="122" spans="3:15" ht="12.75">
      <c r="C122" s="60"/>
      <c r="D122" s="60"/>
      <c r="E122" s="60"/>
      <c r="F122" s="60"/>
      <c r="G122" s="60"/>
      <c r="H122" s="60"/>
      <c r="I122" s="60"/>
      <c r="J122" s="60"/>
      <c r="K122" s="60"/>
      <c r="L122" s="60"/>
      <c r="M122" s="60"/>
      <c r="N122" s="60"/>
      <c r="O122" s="60"/>
    </row>
    <row r="123" spans="3:15" ht="12.75">
      <c r="C123" s="60"/>
      <c r="D123" s="60"/>
      <c r="E123" s="60"/>
      <c r="F123" s="60"/>
      <c r="G123" s="60"/>
      <c r="H123" s="60"/>
      <c r="I123" s="60"/>
      <c r="J123" s="60"/>
      <c r="K123" s="60"/>
      <c r="L123" s="60"/>
      <c r="M123" s="60"/>
      <c r="N123" s="60"/>
      <c r="O123" s="60"/>
    </row>
    <row r="124" spans="3:15" ht="12.75">
      <c r="C124" s="60"/>
      <c r="D124" s="60"/>
      <c r="E124" s="60"/>
      <c r="F124" s="60"/>
      <c r="G124" s="60"/>
      <c r="H124" s="60"/>
      <c r="I124" s="60"/>
      <c r="J124" s="60"/>
      <c r="K124" s="60"/>
      <c r="L124" s="60"/>
      <c r="M124" s="60"/>
      <c r="N124" s="60"/>
      <c r="O124" s="60"/>
    </row>
    <row r="125" spans="3:15" ht="12.75">
      <c r="C125" s="60"/>
      <c r="D125" s="60"/>
      <c r="E125" s="60"/>
      <c r="F125" s="60"/>
      <c r="G125" s="60"/>
      <c r="H125" s="60"/>
      <c r="I125" s="60"/>
      <c r="J125" s="60"/>
      <c r="K125" s="60"/>
      <c r="L125" s="60"/>
      <c r="M125" s="60"/>
      <c r="N125" s="60"/>
      <c r="O125" s="60"/>
    </row>
    <row r="126" spans="3:15" ht="12.75">
      <c r="C126" s="60"/>
      <c r="D126" s="60"/>
      <c r="E126" s="60"/>
      <c r="F126" s="60"/>
      <c r="G126" s="60"/>
      <c r="H126" s="60"/>
      <c r="I126" s="60"/>
      <c r="J126" s="60"/>
      <c r="K126" s="60"/>
      <c r="L126" s="60"/>
      <c r="M126" s="60"/>
      <c r="N126" s="60"/>
      <c r="O126" s="60"/>
    </row>
    <row r="127" spans="3:15" ht="12.75">
      <c r="C127" s="60"/>
      <c r="D127" s="60"/>
      <c r="E127" s="60"/>
      <c r="F127" s="60"/>
      <c r="G127" s="60"/>
      <c r="H127" s="60"/>
      <c r="I127" s="60"/>
      <c r="J127" s="60"/>
      <c r="K127" s="60"/>
      <c r="L127" s="60"/>
      <c r="M127" s="60"/>
      <c r="N127" s="60"/>
      <c r="O127" s="60"/>
    </row>
    <row r="128" spans="3:15" ht="12.75">
      <c r="C128" s="60"/>
      <c r="D128" s="60"/>
      <c r="E128" s="60"/>
      <c r="F128" s="60"/>
      <c r="G128" s="60"/>
      <c r="H128" s="60"/>
      <c r="I128" s="60"/>
      <c r="J128" s="60"/>
      <c r="K128" s="60"/>
      <c r="L128" s="60"/>
      <c r="M128" s="60"/>
      <c r="N128" s="60"/>
      <c r="O128" s="60"/>
    </row>
    <row r="129" spans="3:15" ht="12.75">
      <c r="C129" s="60"/>
      <c r="D129" s="60"/>
      <c r="E129" s="60"/>
      <c r="F129" s="60"/>
      <c r="G129" s="60"/>
      <c r="H129" s="60"/>
      <c r="I129" s="60"/>
      <c r="J129" s="60"/>
      <c r="K129" s="60"/>
      <c r="L129" s="60"/>
      <c r="M129" s="60"/>
      <c r="N129" s="60"/>
      <c r="O129" s="60"/>
    </row>
    <row r="130" spans="3:15" ht="12.75">
      <c r="C130" s="60"/>
      <c r="D130" s="60"/>
      <c r="E130" s="60"/>
      <c r="F130" s="60"/>
      <c r="G130" s="60"/>
      <c r="H130" s="60"/>
      <c r="I130" s="60"/>
      <c r="J130" s="60"/>
      <c r="K130" s="60"/>
      <c r="L130" s="60"/>
      <c r="M130" s="60"/>
      <c r="N130" s="60"/>
      <c r="O130" s="60"/>
    </row>
    <row r="131" spans="3:15" ht="12.75">
      <c r="C131" s="60"/>
      <c r="D131" s="60"/>
      <c r="E131" s="60"/>
      <c r="F131" s="60"/>
      <c r="G131" s="60"/>
      <c r="H131" s="60"/>
      <c r="I131" s="60"/>
      <c r="J131" s="60"/>
      <c r="K131" s="60"/>
      <c r="L131" s="60"/>
      <c r="M131" s="60"/>
      <c r="N131" s="60"/>
      <c r="O131" s="60"/>
    </row>
    <row r="132" spans="3:15" ht="12.75">
      <c r="C132" s="60"/>
      <c r="D132" s="60"/>
      <c r="E132" s="60"/>
      <c r="F132" s="60"/>
      <c r="G132" s="60"/>
      <c r="H132" s="60"/>
      <c r="I132" s="60"/>
      <c r="J132" s="60"/>
      <c r="K132" s="60"/>
      <c r="L132" s="60"/>
      <c r="M132" s="60"/>
      <c r="N132" s="60"/>
      <c r="O132" s="60"/>
    </row>
    <row r="133" spans="3:15" ht="12.75">
      <c r="C133" s="60"/>
      <c r="D133" s="60"/>
      <c r="E133" s="60"/>
      <c r="F133" s="60"/>
      <c r="G133" s="60"/>
      <c r="H133" s="60"/>
      <c r="I133" s="60"/>
      <c r="J133" s="60"/>
      <c r="K133" s="60"/>
      <c r="L133" s="60"/>
      <c r="M133" s="60"/>
      <c r="N133" s="60"/>
      <c r="O133" s="60"/>
    </row>
    <row r="134" spans="3:15" ht="12.75">
      <c r="C134" s="60"/>
      <c r="D134" s="60"/>
      <c r="E134" s="60"/>
      <c r="F134" s="60"/>
      <c r="G134" s="60"/>
      <c r="H134" s="60"/>
      <c r="I134" s="60"/>
      <c r="J134" s="60"/>
      <c r="K134" s="60"/>
      <c r="L134" s="60"/>
      <c r="M134" s="60"/>
      <c r="N134" s="60"/>
      <c r="O134" s="60"/>
    </row>
    <row r="135" spans="3:15" ht="12.75">
      <c r="C135" s="60"/>
      <c r="D135" s="60"/>
      <c r="E135" s="60"/>
      <c r="F135" s="60"/>
      <c r="G135" s="60"/>
      <c r="H135" s="60"/>
      <c r="I135" s="60"/>
      <c r="J135" s="60"/>
      <c r="K135" s="60"/>
      <c r="L135" s="60"/>
      <c r="M135" s="60"/>
      <c r="N135" s="60"/>
      <c r="O135" s="60"/>
    </row>
    <row r="136" spans="3:15" ht="12.75">
      <c r="C136" s="60"/>
      <c r="D136" s="60"/>
      <c r="E136" s="60"/>
      <c r="F136" s="60"/>
      <c r="G136" s="60"/>
      <c r="H136" s="60"/>
      <c r="I136" s="60"/>
      <c r="J136" s="60"/>
      <c r="K136" s="60"/>
      <c r="L136" s="60"/>
      <c r="M136" s="60"/>
      <c r="N136" s="60"/>
      <c r="O136" s="60"/>
    </row>
    <row r="137" spans="3:15" ht="12.75">
      <c r="C137" s="60"/>
      <c r="D137" s="60"/>
      <c r="E137" s="60"/>
      <c r="F137" s="60"/>
      <c r="G137" s="60"/>
      <c r="H137" s="60"/>
      <c r="I137" s="60"/>
      <c r="J137" s="60"/>
      <c r="K137" s="60"/>
      <c r="L137" s="60"/>
      <c r="M137" s="60"/>
      <c r="N137" s="60"/>
      <c r="O137" s="60"/>
    </row>
    <row r="138" spans="3:15" ht="12.75">
      <c r="C138" s="60"/>
      <c r="D138" s="60"/>
      <c r="E138" s="60"/>
      <c r="F138" s="60"/>
      <c r="G138" s="60"/>
      <c r="H138" s="60"/>
      <c r="I138" s="60"/>
      <c r="J138" s="60"/>
      <c r="K138" s="60"/>
      <c r="L138" s="60"/>
      <c r="M138" s="60"/>
      <c r="N138" s="60"/>
      <c r="O138" s="60"/>
    </row>
    <row r="139" spans="3:15" ht="12.75">
      <c r="C139" s="60"/>
      <c r="D139" s="60"/>
      <c r="E139" s="60"/>
      <c r="F139" s="60"/>
      <c r="G139" s="60"/>
      <c r="H139" s="60"/>
      <c r="I139" s="60"/>
      <c r="J139" s="60"/>
      <c r="K139" s="60"/>
      <c r="L139" s="60"/>
      <c r="M139" s="60"/>
      <c r="N139" s="60"/>
      <c r="O139" s="60"/>
    </row>
    <row r="140" spans="3:15" ht="12.75">
      <c r="C140" s="60"/>
      <c r="D140" s="60"/>
      <c r="E140" s="60"/>
      <c r="F140" s="60"/>
      <c r="G140" s="60"/>
      <c r="H140" s="60"/>
      <c r="I140" s="60"/>
      <c r="J140" s="60"/>
      <c r="K140" s="60"/>
      <c r="L140" s="60"/>
      <c r="M140" s="60"/>
      <c r="N140" s="60"/>
      <c r="O140" s="60"/>
    </row>
    <row r="141" spans="3:15" ht="12.75">
      <c r="C141" s="60"/>
      <c r="D141" s="60"/>
      <c r="E141" s="60"/>
      <c r="F141" s="60"/>
      <c r="G141" s="60"/>
      <c r="H141" s="60"/>
      <c r="I141" s="60"/>
      <c r="J141" s="60"/>
      <c r="K141" s="60"/>
      <c r="L141" s="60"/>
      <c r="M141" s="60"/>
      <c r="N141" s="60"/>
      <c r="O141" s="60"/>
    </row>
    <row r="142" spans="3:15" ht="12.75">
      <c r="C142" s="60"/>
      <c r="D142" s="60"/>
      <c r="E142" s="60"/>
      <c r="F142" s="60"/>
      <c r="G142" s="60"/>
      <c r="H142" s="60"/>
      <c r="I142" s="60"/>
      <c r="J142" s="60"/>
      <c r="K142" s="60"/>
      <c r="L142" s="60"/>
      <c r="M142" s="60"/>
      <c r="N142" s="60"/>
      <c r="O142" s="60"/>
    </row>
    <row r="143" spans="3:15" ht="12.75">
      <c r="C143" s="60"/>
      <c r="D143" s="60"/>
      <c r="E143" s="60"/>
      <c r="F143" s="60"/>
      <c r="G143" s="60"/>
      <c r="H143" s="60"/>
      <c r="I143" s="60"/>
      <c r="J143" s="60"/>
      <c r="K143" s="60"/>
      <c r="L143" s="60"/>
      <c r="M143" s="60"/>
      <c r="N143" s="60"/>
      <c r="O143" s="60"/>
    </row>
    <row r="144" spans="3:15" ht="12.75">
      <c r="C144" s="60"/>
      <c r="D144" s="60"/>
      <c r="E144" s="60"/>
      <c r="F144" s="60"/>
      <c r="G144" s="60"/>
      <c r="H144" s="60"/>
      <c r="I144" s="60"/>
      <c r="J144" s="60"/>
      <c r="K144" s="60"/>
      <c r="L144" s="60"/>
      <c r="M144" s="60"/>
      <c r="N144" s="60"/>
      <c r="O144" s="60"/>
    </row>
    <row r="145" spans="3:15" ht="12.75">
      <c r="C145" s="60"/>
      <c r="D145" s="60"/>
      <c r="E145" s="60"/>
      <c r="F145" s="60"/>
      <c r="G145" s="60"/>
      <c r="H145" s="60"/>
      <c r="I145" s="60"/>
      <c r="J145" s="60"/>
      <c r="K145" s="60"/>
      <c r="L145" s="60"/>
      <c r="M145" s="60"/>
      <c r="N145" s="60"/>
      <c r="O145" s="60"/>
    </row>
    <row r="146" spans="3:15" ht="12.75">
      <c r="C146" s="60"/>
      <c r="D146" s="60"/>
      <c r="E146" s="60"/>
      <c r="F146" s="60"/>
      <c r="G146" s="60"/>
      <c r="H146" s="60"/>
      <c r="I146" s="60"/>
      <c r="J146" s="60"/>
      <c r="K146" s="60"/>
      <c r="L146" s="60"/>
      <c r="M146" s="60"/>
      <c r="N146" s="60"/>
      <c r="O146" s="60"/>
    </row>
    <row r="147" spans="3:15" ht="12.75">
      <c r="C147" s="60"/>
      <c r="D147" s="60"/>
      <c r="E147" s="60"/>
      <c r="F147" s="60"/>
      <c r="G147" s="60"/>
      <c r="H147" s="60"/>
      <c r="I147" s="60"/>
      <c r="J147" s="60"/>
      <c r="K147" s="60"/>
      <c r="L147" s="60"/>
      <c r="M147" s="60"/>
      <c r="N147" s="60"/>
      <c r="O147" s="60"/>
    </row>
    <row r="148" spans="3:15" ht="12.75">
      <c r="C148" s="60"/>
      <c r="D148" s="60"/>
      <c r="E148" s="60"/>
      <c r="F148" s="60"/>
      <c r="G148" s="60"/>
      <c r="H148" s="60"/>
      <c r="I148" s="60"/>
      <c r="J148" s="60"/>
      <c r="K148" s="60"/>
      <c r="L148" s="60"/>
      <c r="M148" s="60"/>
      <c r="N148" s="60"/>
      <c r="O148" s="60"/>
    </row>
    <row r="149" spans="3:15" ht="12.75">
      <c r="C149" s="60"/>
      <c r="D149" s="60"/>
      <c r="E149" s="60"/>
      <c r="F149" s="60"/>
      <c r="G149" s="60"/>
      <c r="H149" s="60"/>
      <c r="I149" s="60"/>
      <c r="J149" s="60"/>
      <c r="K149" s="60"/>
      <c r="L149" s="60"/>
      <c r="M149" s="60"/>
      <c r="N149" s="60"/>
      <c r="O149" s="60"/>
    </row>
    <row r="150" spans="3:15" ht="12.75">
      <c r="C150" s="60"/>
      <c r="D150" s="60"/>
      <c r="E150" s="60"/>
      <c r="F150" s="60"/>
      <c r="G150" s="60"/>
      <c r="H150" s="60"/>
      <c r="I150" s="60"/>
      <c r="J150" s="60"/>
      <c r="K150" s="60"/>
      <c r="L150" s="60"/>
      <c r="M150" s="60"/>
      <c r="N150" s="60"/>
      <c r="O150" s="60"/>
    </row>
    <row r="151" spans="3:15" ht="12.75">
      <c r="C151" s="60"/>
      <c r="D151" s="60"/>
      <c r="E151" s="60"/>
      <c r="F151" s="60"/>
      <c r="G151" s="60"/>
      <c r="H151" s="60"/>
      <c r="I151" s="60"/>
      <c r="J151" s="60"/>
      <c r="K151" s="60"/>
      <c r="L151" s="60"/>
      <c r="M151" s="60"/>
      <c r="N151" s="60"/>
      <c r="O151" s="60"/>
    </row>
    <row r="152" spans="3:15" ht="12.75">
      <c r="C152" s="60"/>
      <c r="D152" s="60"/>
      <c r="E152" s="60"/>
      <c r="F152" s="60"/>
      <c r="G152" s="60"/>
      <c r="H152" s="60"/>
      <c r="I152" s="60"/>
      <c r="J152" s="60"/>
      <c r="K152" s="60"/>
      <c r="L152" s="60"/>
      <c r="M152" s="60"/>
      <c r="N152" s="60"/>
      <c r="O152" s="60"/>
    </row>
    <row r="153" spans="3:15" ht="12.75">
      <c r="C153" s="60"/>
      <c r="D153" s="60"/>
      <c r="E153" s="60"/>
      <c r="F153" s="60"/>
      <c r="G153" s="60"/>
      <c r="H153" s="60"/>
      <c r="I153" s="60"/>
      <c r="J153" s="60"/>
      <c r="K153" s="60"/>
      <c r="L153" s="60"/>
      <c r="M153" s="60"/>
      <c r="N153" s="60"/>
      <c r="O153" s="60"/>
    </row>
    <row r="154" spans="3:15" ht="12.75">
      <c r="C154" s="60"/>
      <c r="D154" s="60"/>
      <c r="E154" s="60"/>
      <c r="F154" s="60"/>
      <c r="G154" s="60"/>
      <c r="H154" s="60"/>
      <c r="I154" s="60"/>
      <c r="J154" s="60"/>
      <c r="K154" s="60"/>
      <c r="L154" s="60"/>
      <c r="M154" s="60"/>
      <c r="N154" s="60"/>
      <c r="O154" s="60"/>
    </row>
  </sheetData>
  <sheetProtection formatCells="0" formatColumns="0" formatRows="0" insertColumns="0"/>
  <mergeCells count="23">
    <mergeCell ref="C18:O18"/>
    <mergeCell ref="C19:O19"/>
    <mergeCell ref="C25:O25"/>
    <mergeCell ref="C26:O26"/>
    <mergeCell ref="C21:O21"/>
    <mergeCell ref="C22:O22"/>
    <mergeCell ref="C23:O23"/>
    <mergeCell ref="C20:O20"/>
    <mergeCell ref="C24:O24"/>
    <mergeCell ref="C14:O14"/>
    <mergeCell ref="C15:O15"/>
    <mergeCell ref="C16:O16"/>
    <mergeCell ref="C17:O17"/>
    <mergeCell ref="C10:O10"/>
    <mergeCell ref="C11:O11"/>
    <mergeCell ref="C12:O12"/>
    <mergeCell ref="C13:O13"/>
    <mergeCell ref="C8:O8"/>
    <mergeCell ref="C9:O9"/>
    <mergeCell ref="C1:E1"/>
    <mergeCell ref="C3:D3"/>
    <mergeCell ref="C4:O4"/>
    <mergeCell ref="C6:O6"/>
  </mergeCells>
  <conditionalFormatting sqref="Z14">
    <cfRule type="cellIs" priority="1" dxfId="0" operator="lessThan" stopIfTrue="1">
      <formula>Z6+Z7+Z8+Z9+Z10+Z12+Z13</formula>
    </cfRule>
  </conditionalFormatting>
  <conditionalFormatting sqref="J14 L14 N14 P14 R14 T14 V14 X14 AB14 AD14:AH14 AJ14 AL14">
    <cfRule type="cellIs" priority="2" dxfId="1" operator="lessThan" stopIfTrue="1">
      <formula>J6+J5+J12+J12</formula>
    </cfRule>
    <cfRule type="cellIs" priority="3" dxfId="1" operator="lessThan" stopIfTrue="1">
      <formula>J15/1000</formula>
    </cfRule>
  </conditionalFormatting>
  <conditionalFormatting sqref="G15 I15 K15 M15 O15 Q15 S15 U15 W15 Y15 AA15 AC15 AI15 AK15">
    <cfRule type="cellIs" priority="4" dxfId="0" operator="lessThan" stopIfTrue="1">
      <formula>G16</formula>
    </cfRule>
  </conditionalFormatting>
  <conditionalFormatting sqref="H14">
    <cfRule type="cellIs" priority="5" dxfId="1" operator="lessThan" stopIfTrue="1">
      <formula>H6+H5+H12+H12</formula>
    </cfRule>
    <cfRule type="cellIs" priority="6" dxfId="1" operator="lessThan" stopIfTrue="1">
      <formula>#REF!</formula>
    </cfRule>
  </conditionalFormatting>
  <conditionalFormatting sqref="G17 I17 K17 M17 O17 Q17 S17 U17 W17 Y17 AA17 AC17 AI17 AK17 AE17 AG17">
    <cfRule type="cellIs" priority="7" dxfId="0" operator="lessThan" stopIfTrue="1">
      <formula>G9+G10+G11+G12+G13+G15+#REF!-0.1</formula>
    </cfRule>
  </conditionalFormatting>
  <printOptions horizontalCentered="1"/>
  <pageMargins left="0.459722222222222" right="0.570138888888889" top="0.82" bottom="0.984027777777778" header="0.511805555555556" footer="0.5"/>
  <pageSetup horizontalDpi="600" verticalDpi="600" orientation="landscape" paperSize="9" scale="80" r:id="rId1"/>
  <headerFooter scaleWithDoc="0" alignWithMargins="0">
    <oddFooter xml:space="preserve">&amp;C&amp;8DENU/PNUMA CUESTIONARIO 2013 ESTADISTICAS AMBIENTALES  - Sección de los Desechos - p.&amp;P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lastPrinted>2014-04-16T20:28:48Z</cp:lastPrinted>
  <dcterms:created xsi:type="dcterms:W3CDTF">2007-10-15T14:10:24Z</dcterms:created>
  <dcterms:modified xsi:type="dcterms:W3CDTF">2014-04-16T20:39:11Z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