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640" activeTab="0"/>
  </bookViews>
  <sheets>
    <sheet name="Table 5-6" sheetId="1" r:id="rId1"/>
    <sheet name="Table 7" sheetId="2" r:id="rId2"/>
    <sheet name="Table 8" sheetId="3" r:id="rId3"/>
  </sheets>
  <definedNames/>
  <calcPr fullCalcOnLoad="1"/>
</workbook>
</file>

<file path=xl/sharedStrings.xml><?xml version="1.0" encoding="utf-8"?>
<sst xmlns="http://schemas.openxmlformats.org/spreadsheetml/2006/main" count="186" uniqueCount="106">
  <si>
    <t>Coniferous</t>
  </si>
  <si>
    <t>Broadleaved</t>
  </si>
  <si>
    <t xml:space="preserve">Additions to stock </t>
  </si>
  <si>
    <t xml:space="preserve">Natural growth </t>
  </si>
  <si>
    <t>Reclassification</t>
  </si>
  <si>
    <t xml:space="preserve">Deduction from stocks </t>
  </si>
  <si>
    <t>Extraction of natural resources</t>
  </si>
  <si>
    <t>Felling</t>
  </si>
  <si>
    <t>Industrial roundwood</t>
  </si>
  <si>
    <t xml:space="preserve">Woodfuel </t>
  </si>
  <si>
    <t>Timber left in the forest</t>
  </si>
  <si>
    <t>Other changes in stock</t>
  </si>
  <si>
    <t>Changes in classification</t>
  </si>
  <si>
    <t>Closing stocks</t>
  </si>
  <si>
    <t>Opening stocks</t>
  </si>
  <si>
    <t>Forests</t>
  </si>
  <si>
    <t>OWL</t>
  </si>
  <si>
    <t>Total</t>
  </si>
  <si>
    <t>Cultivated</t>
  </si>
  <si>
    <t>Non-cultivated</t>
  </si>
  <si>
    <t>€</t>
  </si>
  <si>
    <t>Additions to the stock</t>
  </si>
  <si>
    <t>Afforestation</t>
  </si>
  <si>
    <t>Natural expansion</t>
  </si>
  <si>
    <t>Deduction from the stock</t>
  </si>
  <si>
    <t>Deforestation</t>
  </si>
  <si>
    <t>Natural regression</t>
  </si>
  <si>
    <t>Catastrophic losses</t>
  </si>
  <si>
    <t xml:space="preserve">Closing stocks </t>
  </si>
  <si>
    <t>Production</t>
  </si>
  <si>
    <t>Production + multiple use</t>
  </si>
  <si>
    <t>TOTAL</t>
  </si>
  <si>
    <t>Protection + conservation + social</t>
  </si>
  <si>
    <t>ha</t>
  </si>
  <si>
    <t>Primary forests</t>
  </si>
  <si>
    <t>Other natural regeneration</t>
  </si>
  <si>
    <t>Planted forest</t>
  </si>
  <si>
    <t xml:space="preserve">Requested data: </t>
  </si>
  <si>
    <t>FRA2010 T4</t>
  </si>
  <si>
    <t xml:space="preserve">Primary </t>
  </si>
  <si>
    <t>Other nat. regen.</t>
  </si>
  <si>
    <t xml:space="preserve">Planted </t>
  </si>
  <si>
    <t>Area (1000 ha)</t>
  </si>
  <si>
    <t>Total Forests</t>
  </si>
  <si>
    <t>OL with tree cov.</t>
  </si>
  <si>
    <t>GS Forests</t>
  </si>
  <si>
    <t>GSF coniferous</t>
  </si>
  <si>
    <t>GSF broadleaved</t>
  </si>
  <si>
    <t>GS OWL</t>
  </si>
  <si>
    <t>GSO coniferous</t>
  </si>
  <si>
    <t>GSO broadleaved</t>
  </si>
  <si>
    <t>GSO commercial</t>
  </si>
  <si>
    <t>GSF commercial</t>
  </si>
  <si>
    <t>FRA2010 T6</t>
  </si>
  <si>
    <t>-</t>
  </si>
  <si>
    <t>Formula</t>
  </si>
  <si>
    <t>Opening stock = 2008</t>
  </si>
  <si>
    <t>Not declared</t>
  </si>
  <si>
    <t>- Cultivated OWL/OWL = Cultivated Forest/Forest</t>
  </si>
  <si>
    <t>1.1 Fuelwood</t>
  </si>
  <si>
    <t>1.2 IRW</t>
  </si>
  <si>
    <t>1.2.C</t>
  </si>
  <si>
    <t>1.2.NC</t>
  </si>
  <si>
    <t>Year 2008</t>
  </si>
  <si>
    <t>- Other deductions then IRW have the same share by species than IRW</t>
  </si>
  <si>
    <t>- no OWL for DE</t>
  </si>
  <si>
    <t>- no Non-cultivated forest for DE</t>
  </si>
  <si>
    <t>Primary designated function of forests</t>
  </si>
  <si>
    <t>FRA table 5</t>
  </si>
  <si>
    <t>Protection</t>
  </si>
  <si>
    <t>Conservation</t>
  </si>
  <si>
    <t>Social</t>
  </si>
  <si>
    <t>Multiple</t>
  </si>
  <si>
    <t>Other</t>
  </si>
  <si>
    <t>Unknown</t>
  </si>
  <si>
    <t>SEEA Table 1b</t>
  </si>
  <si>
    <t>From Table 5-6</t>
  </si>
  <si>
    <t>According to FRA2010 afforestation = deforestation+other changes</t>
  </si>
  <si>
    <t xml:space="preserve">Notes: </t>
  </si>
  <si>
    <t>From Table 7</t>
  </si>
  <si>
    <t xml:space="preserve">Comments </t>
  </si>
  <si>
    <t>FRA table 12 deals with disturbances</t>
  </si>
  <si>
    <t>Fire</t>
  </si>
  <si>
    <t>Insects</t>
  </si>
  <si>
    <t>Diseases</t>
  </si>
  <si>
    <t>Other biotic</t>
  </si>
  <si>
    <t>Abiotic</t>
  </si>
  <si>
    <t>There is no afforestation data collected</t>
  </si>
  <si>
    <t>See comments for Table 7</t>
  </si>
  <si>
    <t>Comments</t>
  </si>
  <si>
    <t>- natural growth = Increment</t>
  </si>
  <si>
    <t>Germany</t>
  </si>
  <si>
    <r>
      <t>1000 m</t>
    </r>
    <r>
      <rPr>
        <vertAlign val="superscript"/>
        <sz val="10"/>
        <rFont val="Arial"/>
        <family val="2"/>
      </rPr>
      <t>3</t>
    </r>
  </si>
  <si>
    <t xml:space="preserve">- increment is a running estimate, as FRA2010 does not collect this </t>
  </si>
  <si>
    <t xml:space="preserve">? Which belongs to natural regression or to catastrophic losses? </t>
  </si>
  <si>
    <t>If it refers only to forests, data is found in FRA by extrapolation</t>
  </si>
  <si>
    <t xml:space="preserve">If it includes OWL as well, a second round of calculation is needed </t>
  </si>
  <si>
    <t>Closing stock = 2009</t>
  </si>
  <si>
    <t>Interpolation</t>
  </si>
  <si>
    <t>interpolation</t>
  </si>
  <si>
    <t>JFSQ production data (1000 m3 under bark)</t>
  </si>
  <si>
    <t>Volume (million m3 over bark)</t>
  </si>
  <si>
    <t>Note: GS = growing stock</t>
  </si>
  <si>
    <t>- value of wood is needed for Table 6</t>
  </si>
  <si>
    <t>Eurostat</t>
  </si>
  <si>
    <t>- Fellings are not available from FRA and have been taken fron the Joint Forest Sector Questionnaire, but the unit is in m3 under bark, which can be converted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</si>
</sst>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7" xfId="0" applyBorder="1" applyAlignment="1">
      <alignment textRotation="90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 textRotation="90" wrapText="1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Alignment="1">
      <alignment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5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8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1"/>
  <sheetViews>
    <sheetView tabSelected="1" zoomScale="70" zoomScaleNormal="70" workbookViewId="0" topLeftCell="A4">
      <selection activeCell="O37" sqref="O37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5.421875" style="0" customWidth="1"/>
    <col min="4" max="4" width="12.421875" style="0" customWidth="1"/>
    <col min="16" max="16" width="15.28125" style="0" bestFit="1" customWidth="1"/>
    <col min="17" max="17" width="11.7109375" style="0" customWidth="1"/>
  </cols>
  <sheetData>
    <row r="2" ht="12.75">
      <c r="P2" t="s">
        <v>56</v>
      </c>
    </row>
    <row r="3" spans="16:20" ht="12.75">
      <c r="P3" t="s">
        <v>97</v>
      </c>
      <c r="T3" s="33"/>
    </row>
    <row r="4" spans="4:20" ht="12.75">
      <c r="D4" t="s">
        <v>91</v>
      </c>
      <c r="T4" s="25" t="s">
        <v>57</v>
      </c>
    </row>
    <row r="5" spans="10:20" ht="12.75">
      <c r="J5" s="24" t="s">
        <v>55</v>
      </c>
      <c r="T5" s="26" t="s">
        <v>98</v>
      </c>
    </row>
    <row r="6" spans="16:21" ht="12.75">
      <c r="P6" t="s">
        <v>37</v>
      </c>
      <c r="T6" s="49" t="s">
        <v>99</v>
      </c>
      <c r="U6" s="49"/>
    </row>
    <row r="7" spans="13:22" ht="15" thickBot="1">
      <c r="M7" s="9" t="s">
        <v>92</v>
      </c>
      <c r="Q7" s="49" t="s">
        <v>42</v>
      </c>
      <c r="R7" s="49"/>
      <c r="S7" s="49"/>
      <c r="T7" s="49"/>
      <c r="U7" s="49"/>
      <c r="V7" s="49"/>
    </row>
    <row r="8" spans="1:22" ht="12.75">
      <c r="A8" s="45" t="s">
        <v>63</v>
      </c>
      <c r="B8" s="45"/>
      <c r="C8" s="45"/>
      <c r="D8" s="46"/>
      <c r="E8" s="51" t="s">
        <v>18</v>
      </c>
      <c r="F8" s="52"/>
      <c r="G8" s="53"/>
      <c r="H8" s="51" t="s">
        <v>19</v>
      </c>
      <c r="I8" s="52"/>
      <c r="J8" s="53"/>
      <c r="K8" s="51" t="s">
        <v>17</v>
      </c>
      <c r="L8" s="52"/>
      <c r="M8" s="53"/>
      <c r="P8" t="s">
        <v>38</v>
      </c>
      <c r="Q8">
        <v>1990</v>
      </c>
      <c r="R8">
        <v>2000</v>
      </c>
      <c r="S8">
        <v>2005</v>
      </c>
      <c r="T8" s="24">
        <v>2008</v>
      </c>
      <c r="U8" s="24">
        <v>2009</v>
      </c>
      <c r="V8">
        <v>2010</v>
      </c>
    </row>
    <row r="9" spans="1:22" ht="13.5" thickBot="1">
      <c r="A9" s="47"/>
      <c r="B9" s="47"/>
      <c r="C9" s="47"/>
      <c r="D9" s="48"/>
      <c r="E9" s="2" t="s">
        <v>15</v>
      </c>
      <c r="F9" s="3" t="s">
        <v>16</v>
      </c>
      <c r="G9" s="4" t="s">
        <v>17</v>
      </c>
      <c r="H9" s="2" t="s">
        <v>15</v>
      </c>
      <c r="I9" s="3" t="s">
        <v>16</v>
      </c>
      <c r="J9" s="4" t="s">
        <v>17</v>
      </c>
      <c r="K9" s="2" t="s">
        <v>15</v>
      </c>
      <c r="L9" s="3" t="s">
        <v>16</v>
      </c>
      <c r="M9" s="4" t="s">
        <v>17</v>
      </c>
      <c r="P9" t="s">
        <v>39</v>
      </c>
      <c r="Q9">
        <v>0</v>
      </c>
      <c r="R9">
        <v>0</v>
      </c>
      <c r="S9">
        <v>0</v>
      </c>
      <c r="T9" s="26">
        <f aca="true" t="shared" si="0" ref="T9:T14">($V9-$S9)/($V$8-$S$8)*(T$8-$S$8)+$S9</f>
        <v>0</v>
      </c>
      <c r="U9" s="26">
        <f aca="true" t="shared" si="1" ref="U9:U14">($V9-$S9)/($V$8-$S$8)*(U$8-$S$8)+$S9</f>
        <v>0</v>
      </c>
      <c r="V9">
        <v>0</v>
      </c>
    </row>
    <row r="10" spans="1:22" ht="12.75">
      <c r="A10" s="56" t="s">
        <v>14</v>
      </c>
      <c r="B10" s="57"/>
      <c r="C10" s="57"/>
      <c r="D10" s="57"/>
      <c r="E10" s="15">
        <f>E11+E12+E13</f>
        <v>3478400</v>
      </c>
      <c r="F10" s="16">
        <f>F11+F12+F13</f>
        <v>0</v>
      </c>
      <c r="G10" s="17">
        <f aca="true" t="shared" si="2" ref="G10:G32">F10+E10</f>
        <v>3478400</v>
      </c>
      <c r="H10" s="15">
        <f>H11+H12+H13</f>
        <v>0</v>
      </c>
      <c r="I10" s="16">
        <f>I11+I12+I13</f>
        <v>0</v>
      </c>
      <c r="J10" s="17">
        <f>I10+H10</f>
        <v>0</v>
      </c>
      <c r="K10" s="15">
        <f>H10+E10</f>
        <v>3478400</v>
      </c>
      <c r="L10" s="16">
        <f aca="true" t="shared" si="3" ref="L10:L32">I10+F10</f>
        <v>0</v>
      </c>
      <c r="M10" s="17">
        <f aca="true" t="shared" si="4" ref="M10:M32">L10+K10</f>
        <v>3478400</v>
      </c>
      <c r="P10" t="s">
        <v>40</v>
      </c>
      <c r="Q10">
        <v>5620</v>
      </c>
      <c r="R10">
        <v>5793</v>
      </c>
      <c r="S10">
        <v>5793</v>
      </c>
      <c r="T10" s="26">
        <f t="shared" si="0"/>
        <v>5793</v>
      </c>
      <c r="U10" s="26">
        <f t="shared" si="1"/>
        <v>5793</v>
      </c>
      <c r="V10">
        <v>5793</v>
      </c>
    </row>
    <row r="11" spans="1:22" ht="12.75">
      <c r="A11" s="2"/>
      <c r="B11" s="50" t="s">
        <v>0</v>
      </c>
      <c r="C11" s="50"/>
      <c r="D11" s="50"/>
      <c r="E11" s="2">
        <f>T20*((T$10+T$11)/T$12)*1000</f>
        <v>2221196.5690624076</v>
      </c>
      <c r="F11" s="3">
        <v>0</v>
      </c>
      <c r="G11" s="20">
        <f t="shared" si="2"/>
        <v>2221196.5690624076</v>
      </c>
      <c r="H11" s="2">
        <v>0</v>
      </c>
      <c r="I11" s="3">
        <v>0</v>
      </c>
      <c r="J11" s="20">
        <f>I11+H11</f>
        <v>0</v>
      </c>
      <c r="K11" s="18">
        <f aca="true" t="shared" si="5" ref="K11:K32">H11+E11</f>
        <v>2221196.5690624076</v>
      </c>
      <c r="L11" s="19">
        <f t="shared" si="3"/>
        <v>0</v>
      </c>
      <c r="M11" s="20">
        <f t="shared" si="4"/>
        <v>2221196.5690624076</v>
      </c>
      <c r="P11" t="s">
        <v>41</v>
      </c>
      <c r="Q11">
        <v>5121</v>
      </c>
      <c r="R11">
        <v>5283</v>
      </c>
      <c r="S11">
        <v>5283</v>
      </c>
      <c r="T11" s="26">
        <f t="shared" si="0"/>
        <v>5283</v>
      </c>
      <c r="U11" s="26">
        <f t="shared" si="1"/>
        <v>5283</v>
      </c>
      <c r="V11">
        <v>5283</v>
      </c>
    </row>
    <row r="12" spans="1:22" ht="12.75">
      <c r="A12" s="2"/>
      <c r="B12" s="50" t="s">
        <v>1</v>
      </c>
      <c r="C12" s="50"/>
      <c r="D12" s="50"/>
      <c r="E12" s="2">
        <f>T21*((T$10+T$11)/T$12)*1000</f>
        <v>1257203.4309375926</v>
      </c>
      <c r="F12" s="3">
        <v>0</v>
      </c>
      <c r="G12" s="20">
        <f t="shared" si="2"/>
        <v>1257203.4309375926</v>
      </c>
      <c r="H12" s="2">
        <v>0</v>
      </c>
      <c r="I12" s="3">
        <v>0</v>
      </c>
      <c r="J12" s="20">
        <f>I12+H12</f>
        <v>0</v>
      </c>
      <c r="K12" s="18">
        <f t="shared" si="5"/>
        <v>1257203.4309375926</v>
      </c>
      <c r="L12" s="19">
        <f t="shared" si="3"/>
        <v>0</v>
      </c>
      <c r="M12" s="20">
        <f t="shared" si="4"/>
        <v>1257203.4309375926</v>
      </c>
      <c r="P12" t="s">
        <v>43</v>
      </c>
      <c r="Q12">
        <f>SUM(Q9:Q11)</f>
        <v>10741</v>
      </c>
      <c r="R12">
        <f>SUM(R9:R11)</f>
        <v>11076</v>
      </c>
      <c r="S12">
        <f>SUM(S9:S11)</f>
        <v>11076</v>
      </c>
      <c r="T12" s="26">
        <f t="shared" si="0"/>
        <v>11076</v>
      </c>
      <c r="U12" s="26">
        <f t="shared" si="1"/>
        <v>11076</v>
      </c>
      <c r="V12">
        <f>SUM(V9:V11)</f>
        <v>11076</v>
      </c>
    </row>
    <row r="13" spans="1:22" ht="13.5" thickBot="1">
      <c r="A13" s="54" t="s">
        <v>2</v>
      </c>
      <c r="B13" s="55"/>
      <c r="C13" s="55"/>
      <c r="D13" s="55"/>
      <c r="E13" s="29"/>
      <c r="F13" s="30"/>
      <c r="G13" s="21">
        <f t="shared" si="2"/>
        <v>0</v>
      </c>
      <c r="H13" s="6">
        <v>0</v>
      </c>
      <c r="I13" s="5">
        <v>0</v>
      </c>
      <c r="J13" s="21">
        <f>I13+H13</f>
        <v>0</v>
      </c>
      <c r="K13" s="22">
        <f t="shared" si="5"/>
        <v>0</v>
      </c>
      <c r="L13" s="23">
        <f t="shared" si="3"/>
        <v>0</v>
      </c>
      <c r="M13" s="21">
        <f t="shared" si="4"/>
        <v>0</v>
      </c>
      <c r="P13" t="s">
        <v>16</v>
      </c>
      <c r="Q13">
        <v>0</v>
      </c>
      <c r="R13">
        <v>0</v>
      </c>
      <c r="S13">
        <v>0</v>
      </c>
      <c r="T13" s="26">
        <f t="shared" si="0"/>
        <v>0</v>
      </c>
      <c r="U13" s="26">
        <f t="shared" si="1"/>
        <v>0</v>
      </c>
      <c r="V13">
        <v>0</v>
      </c>
    </row>
    <row r="14" spans="1:22" ht="12.75">
      <c r="A14" s="56" t="s">
        <v>3</v>
      </c>
      <c r="B14" s="57"/>
      <c r="C14" s="57"/>
      <c r="D14" s="57"/>
      <c r="E14" s="15">
        <f>E15+E16+E17</f>
        <v>62167</v>
      </c>
      <c r="F14" s="16">
        <f>F15+F16+F17</f>
        <v>0</v>
      </c>
      <c r="G14" s="17">
        <f t="shared" si="2"/>
        <v>62167</v>
      </c>
      <c r="H14" s="15">
        <f>H15+H16+H17</f>
        <v>0</v>
      </c>
      <c r="I14" s="16">
        <f>I15+I16+I17</f>
        <v>0</v>
      </c>
      <c r="J14" s="17">
        <f aca="true" t="shared" si="6" ref="J14:J32">I14+H14</f>
        <v>0</v>
      </c>
      <c r="K14" s="15">
        <f t="shared" si="5"/>
        <v>62167</v>
      </c>
      <c r="L14" s="16">
        <f t="shared" si="3"/>
        <v>0</v>
      </c>
      <c r="M14" s="17">
        <f t="shared" si="4"/>
        <v>62167</v>
      </c>
      <c r="P14" t="s">
        <v>44</v>
      </c>
      <c r="Q14">
        <v>1400</v>
      </c>
      <c r="R14">
        <v>1400</v>
      </c>
      <c r="S14">
        <v>1400</v>
      </c>
      <c r="T14" s="26">
        <f t="shared" si="0"/>
        <v>1400</v>
      </c>
      <c r="U14" s="26">
        <f t="shared" si="1"/>
        <v>1400</v>
      </c>
      <c r="V14">
        <v>1400</v>
      </c>
    </row>
    <row r="15" spans="1:13" ht="12.75">
      <c r="A15" s="2"/>
      <c r="B15" s="50" t="s">
        <v>0</v>
      </c>
      <c r="C15" s="50"/>
      <c r="D15" s="50"/>
      <c r="E15" s="2">
        <f>-E11+E31+(E22+(E22/E$21*E$24))</f>
        <v>49620.27822847929</v>
      </c>
      <c r="F15" s="3">
        <v>0</v>
      </c>
      <c r="G15" s="20">
        <f t="shared" si="2"/>
        <v>49620.27822847929</v>
      </c>
      <c r="H15" s="2">
        <v>0</v>
      </c>
      <c r="I15" s="3">
        <v>0</v>
      </c>
      <c r="J15" s="20">
        <f t="shared" si="6"/>
        <v>0</v>
      </c>
      <c r="K15" s="18">
        <f t="shared" si="5"/>
        <v>49620.27822847929</v>
      </c>
      <c r="L15" s="19">
        <f t="shared" si="3"/>
        <v>0</v>
      </c>
      <c r="M15" s="20">
        <f t="shared" si="4"/>
        <v>49620.27822847929</v>
      </c>
    </row>
    <row r="16" spans="1:21" ht="12.75">
      <c r="A16" s="2"/>
      <c r="B16" s="50" t="s">
        <v>1</v>
      </c>
      <c r="C16" s="50"/>
      <c r="D16" s="50"/>
      <c r="E16" s="2">
        <f>-E12+E32+(E23+(E23/E$21*E$24))</f>
        <v>12546.72177152071</v>
      </c>
      <c r="F16" s="28">
        <v>0</v>
      </c>
      <c r="G16" s="20">
        <f t="shared" si="2"/>
        <v>12546.72177152071</v>
      </c>
      <c r="H16" s="2">
        <v>0</v>
      </c>
      <c r="I16" s="3">
        <v>0</v>
      </c>
      <c r="J16" s="20">
        <f t="shared" si="6"/>
        <v>0</v>
      </c>
      <c r="K16" s="18">
        <f t="shared" si="5"/>
        <v>12546.72177152071</v>
      </c>
      <c r="L16" s="19">
        <f t="shared" si="3"/>
        <v>0</v>
      </c>
      <c r="M16" s="20">
        <f t="shared" si="4"/>
        <v>12546.72177152071</v>
      </c>
      <c r="T16" s="49" t="s">
        <v>99</v>
      </c>
      <c r="U16" s="49"/>
    </row>
    <row r="17" spans="1:22" ht="13.5" thickBot="1">
      <c r="A17" s="54" t="s">
        <v>4</v>
      </c>
      <c r="B17" s="55"/>
      <c r="C17" s="55"/>
      <c r="D17" s="55"/>
      <c r="E17" s="29"/>
      <c r="F17" s="30"/>
      <c r="G17" s="21">
        <f t="shared" si="2"/>
        <v>0</v>
      </c>
      <c r="H17" s="6">
        <v>0</v>
      </c>
      <c r="I17" s="5">
        <v>0</v>
      </c>
      <c r="J17" s="21">
        <f t="shared" si="6"/>
        <v>0</v>
      </c>
      <c r="K17" s="22">
        <f t="shared" si="5"/>
        <v>0</v>
      </c>
      <c r="L17" s="23">
        <f t="shared" si="3"/>
        <v>0</v>
      </c>
      <c r="M17" s="21">
        <f t="shared" si="4"/>
        <v>0</v>
      </c>
      <c r="Q17" s="49" t="s">
        <v>101</v>
      </c>
      <c r="R17" s="49"/>
      <c r="S17" s="49"/>
      <c r="T17" s="49"/>
      <c r="U17" s="49"/>
      <c r="V17" s="49"/>
    </row>
    <row r="18" spans="1:22" ht="12.75">
      <c r="A18" s="56" t="s">
        <v>5</v>
      </c>
      <c r="B18" s="57"/>
      <c r="C18" s="57"/>
      <c r="D18" s="57"/>
      <c r="E18" s="15">
        <f>E19+E26</f>
        <v>55367</v>
      </c>
      <c r="F18" s="16">
        <f>F19+F26</f>
        <v>0</v>
      </c>
      <c r="G18" s="17">
        <f t="shared" si="2"/>
        <v>55367</v>
      </c>
      <c r="H18" s="15">
        <f>H19+H26</f>
        <v>0</v>
      </c>
      <c r="I18" s="16">
        <f>I19+I26</f>
        <v>0</v>
      </c>
      <c r="J18" s="17">
        <f t="shared" si="6"/>
        <v>0</v>
      </c>
      <c r="K18" s="15">
        <f t="shared" si="5"/>
        <v>55367</v>
      </c>
      <c r="L18" s="16">
        <f t="shared" si="3"/>
        <v>0</v>
      </c>
      <c r="M18" s="17">
        <f t="shared" si="4"/>
        <v>55367</v>
      </c>
      <c r="P18" t="s">
        <v>53</v>
      </c>
      <c r="Q18">
        <v>1990</v>
      </c>
      <c r="R18">
        <v>2000</v>
      </c>
      <c r="S18">
        <v>2005</v>
      </c>
      <c r="T18" s="24">
        <v>2008</v>
      </c>
      <c r="U18" s="24">
        <v>2009</v>
      </c>
      <c r="V18">
        <v>2010</v>
      </c>
    </row>
    <row r="19" spans="1:22" ht="12.75">
      <c r="A19" s="58" t="s">
        <v>6</v>
      </c>
      <c r="B19" s="50"/>
      <c r="C19" s="50"/>
      <c r="D19" s="50"/>
      <c r="E19" s="18">
        <f>E20+E25</f>
        <v>55367</v>
      </c>
      <c r="F19" s="19">
        <f>F20+F25</f>
        <v>0</v>
      </c>
      <c r="G19" s="20">
        <f t="shared" si="2"/>
        <v>55367</v>
      </c>
      <c r="H19" s="18">
        <f>H20+H25</f>
        <v>0</v>
      </c>
      <c r="I19" s="19">
        <f>I20+I25</f>
        <v>0</v>
      </c>
      <c r="J19" s="20">
        <f t="shared" si="6"/>
        <v>0</v>
      </c>
      <c r="K19" s="18">
        <f t="shared" si="5"/>
        <v>55367</v>
      </c>
      <c r="L19" s="19">
        <f t="shared" si="3"/>
        <v>0</v>
      </c>
      <c r="M19" s="20">
        <f t="shared" si="4"/>
        <v>55367</v>
      </c>
      <c r="P19" t="s">
        <v>45</v>
      </c>
      <c r="Q19">
        <v>2815</v>
      </c>
      <c r="R19">
        <v>3381</v>
      </c>
      <c r="S19">
        <v>3458</v>
      </c>
      <c r="T19" s="26">
        <f>($V19-$S19)/($V$18-$S$18)*(T$18-$S$18)+$S19</f>
        <v>3478.4</v>
      </c>
      <c r="U19" s="26">
        <f aca="true" t="shared" si="7" ref="U19:U26">($V19-$S19)/($V$18-$S$18)*(U$18-$S$18)+$S19</f>
        <v>3485.2</v>
      </c>
      <c r="V19">
        <v>3492</v>
      </c>
    </row>
    <row r="20" spans="1:22" ht="12.75">
      <c r="A20" s="2"/>
      <c r="B20" s="50" t="s">
        <v>7</v>
      </c>
      <c r="C20" s="50"/>
      <c r="D20" s="50"/>
      <c r="E20" s="18">
        <f>E21+E24</f>
        <v>55367</v>
      </c>
      <c r="F20" s="19">
        <f>F21+F24</f>
        <v>0</v>
      </c>
      <c r="G20" s="20">
        <f t="shared" si="2"/>
        <v>55367</v>
      </c>
      <c r="H20" s="18">
        <f>H21+H24</f>
        <v>0</v>
      </c>
      <c r="I20" s="19">
        <f>I21+I24</f>
        <v>0</v>
      </c>
      <c r="J20" s="20">
        <f t="shared" si="6"/>
        <v>0</v>
      </c>
      <c r="K20" s="18">
        <f t="shared" si="5"/>
        <v>55367</v>
      </c>
      <c r="L20" s="19">
        <f t="shared" si="3"/>
        <v>0</v>
      </c>
      <c r="M20" s="20">
        <f t="shared" si="4"/>
        <v>55367</v>
      </c>
      <c r="P20" t="s">
        <v>46</v>
      </c>
      <c r="Q20">
        <v>1935</v>
      </c>
      <c r="R20">
        <v>2159</v>
      </c>
      <c r="S20" s="25">
        <f>$R20*$S$19/R$19</f>
        <v>2208.1697722567287</v>
      </c>
      <c r="T20" s="33">
        <f>$S20*$T19/$S$19</f>
        <v>2221.1965690624074</v>
      </c>
      <c r="U20" s="33">
        <f>$S20*$U19/$S$19</f>
        <v>2225.5388346643003</v>
      </c>
      <c r="V20" s="25">
        <f>$R20*$V$19/R$19</f>
        <v>2229.8811002661932</v>
      </c>
    </row>
    <row r="21" spans="1:22" ht="12.75">
      <c r="A21" s="2"/>
      <c r="B21" s="3"/>
      <c r="C21" s="50" t="s">
        <v>8</v>
      </c>
      <c r="D21" s="50"/>
      <c r="E21" s="18">
        <f>E22+E23</f>
        <v>46806</v>
      </c>
      <c r="F21" s="19">
        <f>F22+F23</f>
        <v>0</v>
      </c>
      <c r="G21" s="20">
        <f t="shared" si="2"/>
        <v>46806</v>
      </c>
      <c r="H21" s="18">
        <f>H22+H23</f>
        <v>0</v>
      </c>
      <c r="I21" s="19">
        <f>I22+I23</f>
        <v>0</v>
      </c>
      <c r="J21" s="20">
        <f t="shared" si="6"/>
        <v>0</v>
      </c>
      <c r="K21" s="18">
        <f t="shared" si="5"/>
        <v>46806</v>
      </c>
      <c r="L21" s="19">
        <f t="shared" si="3"/>
        <v>0</v>
      </c>
      <c r="M21" s="20">
        <f t="shared" si="4"/>
        <v>46806</v>
      </c>
      <c r="P21" t="s">
        <v>47</v>
      </c>
      <c r="Q21">
        <v>880</v>
      </c>
      <c r="R21">
        <v>1222</v>
      </c>
      <c r="S21" s="25">
        <f>$R21*$S$19/R$19</f>
        <v>1249.8302277432713</v>
      </c>
      <c r="T21" s="33">
        <f>$S21*$T19/$S$19</f>
        <v>1257.2034309375927</v>
      </c>
      <c r="U21" s="33">
        <f>$S21*$U19/$S$19</f>
        <v>1259.6611653356997</v>
      </c>
      <c r="V21" s="25">
        <f>$R21*$V$19/R$19</f>
        <v>1262.1188997338065</v>
      </c>
    </row>
    <row r="22" spans="1:22" ht="12.75">
      <c r="A22" s="2"/>
      <c r="B22" s="3"/>
      <c r="C22" s="3"/>
      <c r="D22" s="3" t="s">
        <v>0</v>
      </c>
      <c r="E22" s="61">
        <f>Q33</f>
        <v>38277</v>
      </c>
      <c r="F22" s="3">
        <v>0</v>
      </c>
      <c r="G22" s="20">
        <f t="shared" si="2"/>
        <v>38277</v>
      </c>
      <c r="H22" s="2">
        <v>0</v>
      </c>
      <c r="I22" s="3">
        <v>0</v>
      </c>
      <c r="J22" s="20">
        <f t="shared" si="6"/>
        <v>0</v>
      </c>
      <c r="K22" s="18">
        <f t="shared" si="5"/>
        <v>38277</v>
      </c>
      <c r="L22" s="19">
        <f t="shared" si="3"/>
        <v>0</v>
      </c>
      <c r="M22" s="20">
        <f t="shared" si="4"/>
        <v>38277</v>
      </c>
      <c r="P22" t="s">
        <v>52</v>
      </c>
      <c r="Q22">
        <v>2625</v>
      </c>
      <c r="R22">
        <v>3045</v>
      </c>
      <c r="S22" s="25">
        <f>AVERAGE((($R22-$Q22)/($R$18-$Q$18)*(S$18-$R$18)+$R22),$R22*$S$19/R$19)</f>
        <v>3184.673913043478</v>
      </c>
      <c r="T22" s="26">
        <f>($V22-$S22)/($V$18-$S$18)*(T$18-$S$18)+$S22</f>
        <v>3219.7402182645624</v>
      </c>
      <c r="U22" s="26">
        <f t="shared" si="7"/>
        <v>3231.4289866715903</v>
      </c>
      <c r="V22" s="25">
        <f>AVERAGE((($R22-$Q22)/($R$18-$Q$18)*(V$18-$R$18)+$R22),$R22*$S$19/U$19)</f>
        <v>3243.1177550786183</v>
      </c>
    </row>
    <row r="23" spans="1:22" ht="12.75">
      <c r="A23" s="2"/>
      <c r="B23" s="3"/>
      <c r="C23" s="3"/>
      <c r="D23" s="3" t="s">
        <v>1</v>
      </c>
      <c r="E23" s="61">
        <f>Q34</f>
        <v>8529</v>
      </c>
      <c r="F23" s="3">
        <v>0</v>
      </c>
      <c r="G23" s="20">
        <f t="shared" si="2"/>
        <v>8529</v>
      </c>
      <c r="H23" s="2">
        <v>0</v>
      </c>
      <c r="I23" s="3">
        <v>0</v>
      </c>
      <c r="J23" s="20">
        <f t="shared" si="6"/>
        <v>0</v>
      </c>
      <c r="K23" s="18">
        <f t="shared" si="5"/>
        <v>8529</v>
      </c>
      <c r="L23" s="19">
        <f t="shared" si="3"/>
        <v>0</v>
      </c>
      <c r="M23" s="20">
        <f t="shared" si="4"/>
        <v>8529</v>
      </c>
      <c r="P23" t="s">
        <v>48</v>
      </c>
      <c r="Q23" t="s">
        <v>54</v>
      </c>
      <c r="R23" t="s">
        <v>54</v>
      </c>
      <c r="S23" s="25" t="e">
        <f>AVERAGE((($R23-$Q23)/($R$18-$Q$18)*(S$18-$R$18)+$R23),$R23*$S$19/R$19)</f>
        <v>#VALUE!</v>
      </c>
      <c r="T23" s="26" t="e">
        <f>($V23-$S23)/($V$18-$S$18)*(T$18-$S$18)+$S23</f>
        <v>#VALUE!</v>
      </c>
      <c r="U23" s="26" t="e">
        <f t="shared" si="7"/>
        <v>#VALUE!</v>
      </c>
      <c r="V23" s="25" t="e">
        <f>AVERAGE((($R23-$Q23)/($R$18-$Q$18)*(V$18-$R$18)+$R23),$R23*$S$19/U$19)</f>
        <v>#VALUE!</v>
      </c>
    </row>
    <row r="24" spans="1:22" ht="12.75">
      <c r="A24" s="2"/>
      <c r="B24" s="3"/>
      <c r="C24" s="50" t="s">
        <v>9</v>
      </c>
      <c r="D24" s="50"/>
      <c r="E24" s="61">
        <f>Q31</f>
        <v>8561</v>
      </c>
      <c r="F24" s="3">
        <v>0</v>
      </c>
      <c r="G24" s="20">
        <f t="shared" si="2"/>
        <v>8561</v>
      </c>
      <c r="H24" s="2">
        <v>0</v>
      </c>
      <c r="I24" s="3">
        <v>0</v>
      </c>
      <c r="J24" s="20">
        <f t="shared" si="6"/>
        <v>0</v>
      </c>
      <c r="K24" s="18">
        <f t="shared" si="5"/>
        <v>8561</v>
      </c>
      <c r="L24" s="19">
        <f t="shared" si="3"/>
        <v>0</v>
      </c>
      <c r="M24" s="20">
        <f t="shared" si="4"/>
        <v>8561</v>
      </c>
      <c r="P24" t="s">
        <v>49</v>
      </c>
      <c r="Q24" t="s">
        <v>54</v>
      </c>
      <c r="R24" t="s">
        <v>54</v>
      </c>
      <c r="S24" s="25" t="e">
        <f>AVERAGE((($R24-$Q24)/($R$18-$Q$18)*(S$18-$R$18)+$R24),$R24*$S$19/R$19)</f>
        <v>#VALUE!</v>
      </c>
      <c r="T24" s="26" t="e">
        <f>($V24-$S24)/($V$18-$S$18)*(T$18-$S$18)+$S24</f>
        <v>#VALUE!</v>
      </c>
      <c r="U24" s="26" t="e">
        <f t="shared" si="7"/>
        <v>#VALUE!</v>
      </c>
      <c r="V24" s="25" t="e">
        <f>AVERAGE((($R24-$Q24)/($R$18-$Q$18)*(V$18-$R$18)+$R24),$R24*$S$19/U$19)</f>
        <v>#VALUE!</v>
      </c>
    </row>
    <row r="25" spans="1:22" ht="12.75">
      <c r="A25" s="2"/>
      <c r="B25" s="50" t="s">
        <v>10</v>
      </c>
      <c r="C25" s="50"/>
      <c r="D25" s="50"/>
      <c r="E25" s="31"/>
      <c r="F25" s="32"/>
      <c r="G25" s="20">
        <f t="shared" si="2"/>
        <v>0</v>
      </c>
      <c r="H25" s="2">
        <v>0</v>
      </c>
      <c r="I25" s="3">
        <v>0</v>
      </c>
      <c r="J25" s="20">
        <f t="shared" si="6"/>
        <v>0</v>
      </c>
      <c r="K25" s="18">
        <f t="shared" si="5"/>
        <v>0</v>
      </c>
      <c r="L25" s="19">
        <f t="shared" si="3"/>
        <v>0</v>
      </c>
      <c r="M25" s="20">
        <f t="shared" si="4"/>
        <v>0</v>
      </c>
      <c r="P25" t="s">
        <v>50</v>
      </c>
      <c r="Q25" t="s">
        <v>54</v>
      </c>
      <c r="R25" t="s">
        <v>54</v>
      </c>
      <c r="S25" s="25" t="e">
        <f>AVERAGE((($R25-$Q25)/($R$18-$Q$18)*(S$18-$R$18)+$R25),$R25*$S$19/R$19)</f>
        <v>#VALUE!</v>
      </c>
      <c r="T25" s="26" t="e">
        <f>($V25-$S25)/($V$18-$S$18)*(T$18-$S$18)+$S25</f>
        <v>#VALUE!</v>
      </c>
      <c r="U25" s="26" t="e">
        <f t="shared" si="7"/>
        <v>#VALUE!</v>
      </c>
      <c r="V25" s="25" t="e">
        <f>AVERAGE((($R25-$Q25)/($R$18-$Q$18)*(V$18-$R$18)+$R25),$R25*$S$19/U$19)</f>
        <v>#VALUE!</v>
      </c>
    </row>
    <row r="26" spans="1:22" ht="13.5" thickBot="1">
      <c r="A26" s="54" t="s">
        <v>4</v>
      </c>
      <c r="B26" s="55"/>
      <c r="C26" s="55"/>
      <c r="D26" s="55"/>
      <c r="E26" s="29"/>
      <c r="F26" s="30"/>
      <c r="G26" s="21">
        <f t="shared" si="2"/>
        <v>0</v>
      </c>
      <c r="H26" s="6">
        <v>0</v>
      </c>
      <c r="I26" s="5">
        <v>0</v>
      </c>
      <c r="J26" s="21">
        <f t="shared" si="6"/>
        <v>0</v>
      </c>
      <c r="K26" s="22">
        <f t="shared" si="5"/>
        <v>0</v>
      </c>
      <c r="L26" s="23">
        <f t="shared" si="3"/>
        <v>0</v>
      </c>
      <c r="M26" s="21">
        <f t="shared" si="4"/>
        <v>0</v>
      </c>
      <c r="P26" t="s">
        <v>51</v>
      </c>
      <c r="Q26" t="s">
        <v>54</v>
      </c>
      <c r="R26" t="s">
        <v>54</v>
      </c>
      <c r="S26" s="25" t="e">
        <f>AVERAGE((($R26-$Q26)/($R$18-$Q$18)*(S$18-$R$18)+$R26),$R26*$S$19/R$19)</f>
        <v>#VALUE!</v>
      </c>
      <c r="T26" s="26" t="e">
        <f>($V26-$S26)/($V$18-$S$18)*(T$18-$S$18)+$S26</f>
        <v>#VALUE!</v>
      </c>
      <c r="U26" s="26" t="e">
        <f t="shared" si="7"/>
        <v>#VALUE!</v>
      </c>
      <c r="V26" s="25" t="e">
        <f>AVERAGE((($R26-$Q26)/($R$18-$Q$18)*(V$18-$R$18)+$R26),$R26*$S$19/U$19)</f>
        <v>#VALUE!</v>
      </c>
    </row>
    <row r="27" spans="1:16" ht="12.75">
      <c r="A27" s="56" t="s">
        <v>11</v>
      </c>
      <c r="B27" s="57"/>
      <c r="C27" s="57"/>
      <c r="D27" s="57"/>
      <c r="E27" s="15">
        <f>E28+E29</f>
        <v>0</v>
      </c>
      <c r="F27" s="16">
        <f>F28+F29</f>
        <v>0</v>
      </c>
      <c r="G27" s="17">
        <f t="shared" si="2"/>
        <v>0</v>
      </c>
      <c r="H27" s="15">
        <f>H28+H29</f>
        <v>0</v>
      </c>
      <c r="I27" s="16">
        <f>I28+I29</f>
        <v>0</v>
      </c>
      <c r="J27" s="17">
        <f t="shared" si="6"/>
        <v>0</v>
      </c>
      <c r="K27" s="15">
        <f t="shared" si="5"/>
        <v>0</v>
      </c>
      <c r="L27" s="16">
        <f t="shared" si="3"/>
        <v>0</v>
      </c>
      <c r="M27" s="17">
        <f t="shared" si="4"/>
        <v>0</v>
      </c>
      <c r="P27" t="s">
        <v>102</v>
      </c>
    </row>
    <row r="28" spans="1:13" ht="12.75">
      <c r="A28" s="58" t="s">
        <v>27</v>
      </c>
      <c r="B28" s="50"/>
      <c r="C28" s="50"/>
      <c r="D28" s="50"/>
      <c r="E28" s="31"/>
      <c r="F28" s="32"/>
      <c r="G28" s="20">
        <f t="shared" si="2"/>
        <v>0</v>
      </c>
      <c r="H28" s="2">
        <v>0</v>
      </c>
      <c r="I28" s="3">
        <v>0</v>
      </c>
      <c r="J28" s="20">
        <f t="shared" si="6"/>
        <v>0</v>
      </c>
      <c r="K28" s="18">
        <f t="shared" si="5"/>
        <v>0</v>
      </c>
      <c r="L28" s="19">
        <f t="shared" si="3"/>
        <v>0</v>
      </c>
      <c r="M28" s="20">
        <f t="shared" si="4"/>
        <v>0</v>
      </c>
    </row>
    <row r="29" spans="1:17" ht="13.5" thickBot="1">
      <c r="A29" s="54" t="s">
        <v>12</v>
      </c>
      <c r="B29" s="55"/>
      <c r="C29" s="55"/>
      <c r="D29" s="55"/>
      <c r="E29" s="29"/>
      <c r="F29" s="30"/>
      <c r="G29" s="21">
        <f t="shared" si="2"/>
        <v>0</v>
      </c>
      <c r="H29" s="6">
        <v>0</v>
      </c>
      <c r="I29" s="5">
        <v>0</v>
      </c>
      <c r="J29" s="21">
        <f t="shared" si="6"/>
        <v>0</v>
      </c>
      <c r="K29" s="22">
        <f t="shared" si="5"/>
        <v>0</v>
      </c>
      <c r="L29" s="23">
        <f t="shared" si="3"/>
        <v>0</v>
      </c>
      <c r="M29" s="21">
        <f t="shared" si="4"/>
        <v>0</v>
      </c>
      <c r="Q29" t="s">
        <v>100</v>
      </c>
    </row>
    <row r="30" spans="1:18" ht="12.75">
      <c r="A30" s="56" t="s">
        <v>13</v>
      </c>
      <c r="B30" s="57"/>
      <c r="C30" s="57"/>
      <c r="D30" s="57"/>
      <c r="E30" s="15">
        <f>E31+E32</f>
        <v>3485200</v>
      </c>
      <c r="F30" s="16">
        <f>F31+F32</f>
        <v>0</v>
      </c>
      <c r="G30" s="17">
        <f t="shared" si="2"/>
        <v>3485200</v>
      </c>
      <c r="H30" s="15">
        <f>H31+H32</f>
        <v>0</v>
      </c>
      <c r="I30" s="16">
        <f>I31+I32</f>
        <v>0</v>
      </c>
      <c r="J30" s="17">
        <f t="shared" si="6"/>
        <v>0</v>
      </c>
      <c r="K30" s="15">
        <f t="shared" si="5"/>
        <v>3485200</v>
      </c>
      <c r="L30" s="16">
        <f t="shared" si="3"/>
        <v>0</v>
      </c>
      <c r="M30" s="17">
        <f t="shared" si="4"/>
        <v>3485200</v>
      </c>
      <c r="P30" t="s">
        <v>104</v>
      </c>
      <c r="Q30">
        <v>2008</v>
      </c>
      <c r="R30">
        <v>2009</v>
      </c>
    </row>
    <row r="31" spans="1:18" ht="12.75">
      <c r="A31" s="2"/>
      <c r="B31" s="50" t="s">
        <v>0</v>
      </c>
      <c r="C31" s="50"/>
      <c r="D31" s="50"/>
      <c r="E31" s="2">
        <f>U20*((U$10+U$11)/U$12)*1000</f>
        <v>2225538.8346643005</v>
      </c>
      <c r="F31" s="3">
        <v>0</v>
      </c>
      <c r="G31" s="20">
        <f t="shared" si="2"/>
        <v>2225538.8346643005</v>
      </c>
      <c r="H31" s="2">
        <v>0</v>
      </c>
      <c r="I31" s="3">
        <v>0</v>
      </c>
      <c r="J31" s="20">
        <f t="shared" si="6"/>
        <v>0</v>
      </c>
      <c r="K31" s="18">
        <f t="shared" si="5"/>
        <v>2225538.8346643005</v>
      </c>
      <c r="L31" s="19">
        <f t="shared" si="3"/>
        <v>0</v>
      </c>
      <c r="M31" s="20">
        <f t="shared" si="4"/>
        <v>2225538.8346643005</v>
      </c>
      <c r="P31" t="s">
        <v>59</v>
      </c>
      <c r="Q31" s="37">
        <v>8561</v>
      </c>
      <c r="R31">
        <v>8561</v>
      </c>
    </row>
    <row r="32" spans="1:18" ht="13.5" thickBot="1">
      <c r="A32" s="6"/>
      <c r="B32" s="55" t="s">
        <v>1</v>
      </c>
      <c r="C32" s="55"/>
      <c r="D32" s="55"/>
      <c r="E32" s="6">
        <f>U21*((U$10+U$11)/U$12)*1000</f>
        <v>1259661.1653356997</v>
      </c>
      <c r="F32" s="5">
        <v>0</v>
      </c>
      <c r="G32" s="21">
        <f t="shared" si="2"/>
        <v>1259661.1653356997</v>
      </c>
      <c r="H32" s="6">
        <v>0</v>
      </c>
      <c r="I32" s="5">
        <v>0</v>
      </c>
      <c r="J32" s="21">
        <f t="shared" si="6"/>
        <v>0</v>
      </c>
      <c r="K32" s="22">
        <f t="shared" si="5"/>
        <v>1259661.1653356997</v>
      </c>
      <c r="L32" s="23">
        <f t="shared" si="3"/>
        <v>0</v>
      </c>
      <c r="M32" s="21">
        <f t="shared" si="4"/>
        <v>1259661.1653356997</v>
      </c>
      <c r="P32" t="s">
        <v>60</v>
      </c>
      <c r="Q32">
        <v>46806</v>
      </c>
      <c r="R32">
        <v>48073</v>
      </c>
    </row>
    <row r="33" spans="16:18" ht="12.75">
      <c r="P33" t="s">
        <v>61</v>
      </c>
      <c r="Q33" s="37">
        <v>38277</v>
      </c>
      <c r="R33">
        <v>37050</v>
      </c>
    </row>
    <row r="34" spans="16:18" ht="12.75">
      <c r="P34" t="s">
        <v>62</v>
      </c>
      <c r="Q34" s="37">
        <v>8529</v>
      </c>
      <c r="R34">
        <v>11023</v>
      </c>
    </row>
    <row r="35" ht="13.5" thickBot="1">
      <c r="M35" s="9" t="s">
        <v>20</v>
      </c>
    </row>
    <row r="36" spans="5:13" ht="12.75">
      <c r="E36" s="51" t="s">
        <v>18</v>
      </c>
      <c r="F36" s="52"/>
      <c r="G36" s="53"/>
      <c r="H36" s="51" t="s">
        <v>19</v>
      </c>
      <c r="I36" s="52"/>
      <c r="J36" s="53"/>
      <c r="K36" s="51" t="s">
        <v>17</v>
      </c>
      <c r="L36" s="52"/>
      <c r="M36" s="53"/>
    </row>
    <row r="37" spans="5:13" ht="13.5" thickBot="1">
      <c r="E37" s="2" t="s">
        <v>15</v>
      </c>
      <c r="F37" s="3" t="s">
        <v>16</v>
      </c>
      <c r="G37" s="4" t="s">
        <v>17</v>
      </c>
      <c r="H37" s="2" t="s">
        <v>15</v>
      </c>
      <c r="I37" s="3" t="s">
        <v>16</v>
      </c>
      <c r="J37" s="4" t="s">
        <v>17</v>
      </c>
      <c r="K37" s="2" t="s">
        <v>15</v>
      </c>
      <c r="L37" s="3" t="s">
        <v>16</v>
      </c>
      <c r="M37" s="4" t="s">
        <v>17</v>
      </c>
    </row>
    <row r="38" spans="1:13" ht="12.75">
      <c r="A38" s="56" t="s">
        <v>14</v>
      </c>
      <c r="B38" s="57"/>
      <c r="C38" s="57"/>
      <c r="D38" s="57"/>
      <c r="E38" s="15">
        <f>E39+E40+E41</f>
        <v>0</v>
      </c>
      <c r="F38" s="16">
        <f>F39+F40+F41</f>
        <v>0</v>
      </c>
      <c r="G38" s="17">
        <f aca="true" t="shared" si="8" ref="G38:G60">F38+E38</f>
        <v>0</v>
      </c>
      <c r="H38" s="15">
        <f>H39+H40+H41</f>
        <v>0</v>
      </c>
      <c r="I38" s="16">
        <f>I39+I40+I41</f>
        <v>0</v>
      </c>
      <c r="J38" s="17">
        <f>I38+H38</f>
        <v>0</v>
      </c>
      <c r="K38" s="15">
        <f>H38+E38</f>
        <v>0</v>
      </c>
      <c r="L38" s="16">
        <f aca="true" t="shared" si="9" ref="L38:L60">I38+F38</f>
        <v>0</v>
      </c>
      <c r="M38" s="17">
        <f aca="true" t="shared" si="10" ref="M38:M60">L38+K38</f>
        <v>0</v>
      </c>
    </row>
    <row r="39" spans="1:13" ht="12.75">
      <c r="A39" s="2"/>
      <c r="B39" s="50" t="s">
        <v>0</v>
      </c>
      <c r="C39" s="50"/>
      <c r="D39" s="50"/>
      <c r="E39" s="2"/>
      <c r="F39" s="3"/>
      <c r="G39" s="20">
        <f t="shared" si="8"/>
        <v>0</v>
      </c>
      <c r="H39" s="2">
        <v>0</v>
      </c>
      <c r="I39" s="3">
        <v>0</v>
      </c>
      <c r="J39" s="20">
        <f>I39+H39</f>
        <v>0</v>
      </c>
      <c r="K39" s="18">
        <f aca="true" t="shared" si="11" ref="K39:K60">H39+E39</f>
        <v>0</v>
      </c>
      <c r="L39" s="19">
        <f t="shared" si="9"/>
        <v>0</v>
      </c>
      <c r="M39" s="20">
        <f t="shared" si="10"/>
        <v>0</v>
      </c>
    </row>
    <row r="40" spans="1:13" ht="12.75">
      <c r="A40" s="2"/>
      <c r="B40" s="50" t="s">
        <v>1</v>
      </c>
      <c r="C40" s="50"/>
      <c r="D40" s="50"/>
      <c r="E40" s="2"/>
      <c r="F40" s="3"/>
      <c r="G40" s="20">
        <f t="shared" si="8"/>
        <v>0</v>
      </c>
      <c r="H40" s="2">
        <v>0</v>
      </c>
      <c r="I40" s="3">
        <v>0</v>
      </c>
      <c r="J40" s="20">
        <f>I40+H40</f>
        <v>0</v>
      </c>
      <c r="K40" s="18">
        <f t="shared" si="11"/>
        <v>0</v>
      </c>
      <c r="L40" s="19">
        <f t="shared" si="9"/>
        <v>0</v>
      </c>
      <c r="M40" s="20">
        <f t="shared" si="10"/>
        <v>0</v>
      </c>
    </row>
    <row r="41" spans="1:13" ht="13.5" thickBot="1">
      <c r="A41" s="54" t="s">
        <v>2</v>
      </c>
      <c r="B41" s="55"/>
      <c r="C41" s="55"/>
      <c r="D41" s="55"/>
      <c r="E41" s="6"/>
      <c r="F41" s="5"/>
      <c r="G41" s="21">
        <f t="shared" si="8"/>
        <v>0</v>
      </c>
      <c r="H41" s="6">
        <v>0</v>
      </c>
      <c r="I41" s="5">
        <v>0</v>
      </c>
      <c r="J41" s="21">
        <f>I41+H41</f>
        <v>0</v>
      </c>
      <c r="K41" s="22">
        <f t="shared" si="11"/>
        <v>0</v>
      </c>
      <c r="L41" s="23">
        <f t="shared" si="9"/>
        <v>0</v>
      </c>
      <c r="M41" s="21">
        <f t="shared" si="10"/>
        <v>0</v>
      </c>
    </row>
    <row r="42" spans="1:13" ht="12.75">
      <c r="A42" s="56" t="s">
        <v>3</v>
      </c>
      <c r="B42" s="57"/>
      <c r="C42" s="57"/>
      <c r="D42" s="57"/>
      <c r="E42" s="15">
        <f>E43+E44+E45</f>
        <v>0</v>
      </c>
      <c r="F42" s="16">
        <f>F43+F44+F45</f>
        <v>0</v>
      </c>
      <c r="G42" s="17">
        <f t="shared" si="8"/>
        <v>0</v>
      </c>
      <c r="H42" s="15">
        <f>H43+H44+H45</f>
        <v>0</v>
      </c>
      <c r="I42" s="16">
        <f>I43+I44+I45</f>
        <v>0</v>
      </c>
      <c r="J42" s="17">
        <f aca="true" t="shared" si="12" ref="J42:J60">I42+H42</f>
        <v>0</v>
      </c>
      <c r="K42" s="15">
        <f t="shared" si="11"/>
        <v>0</v>
      </c>
      <c r="L42" s="16">
        <f t="shared" si="9"/>
        <v>0</v>
      </c>
      <c r="M42" s="17">
        <f t="shared" si="10"/>
        <v>0</v>
      </c>
    </row>
    <row r="43" spans="1:13" ht="12.75">
      <c r="A43" s="2"/>
      <c r="B43" s="50" t="s">
        <v>0</v>
      </c>
      <c r="C43" s="50"/>
      <c r="D43" s="50"/>
      <c r="E43" s="2"/>
      <c r="F43" s="3"/>
      <c r="G43" s="20">
        <f t="shared" si="8"/>
        <v>0</v>
      </c>
      <c r="H43" s="2">
        <v>0</v>
      </c>
      <c r="I43" s="3">
        <v>0</v>
      </c>
      <c r="J43" s="20">
        <f t="shared" si="12"/>
        <v>0</v>
      </c>
      <c r="K43" s="18">
        <f t="shared" si="11"/>
        <v>0</v>
      </c>
      <c r="L43" s="19">
        <f t="shared" si="9"/>
        <v>0</v>
      </c>
      <c r="M43" s="20">
        <f t="shared" si="10"/>
        <v>0</v>
      </c>
    </row>
    <row r="44" spans="1:13" ht="12.75">
      <c r="A44" s="2"/>
      <c r="B44" s="50" t="s">
        <v>1</v>
      </c>
      <c r="C44" s="50"/>
      <c r="D44" s="50"/>
      <c r="E44" s="2"/>
      <c r="F44" s="3"/>
      <c r="G44" s="20">
        <f t="shared" si="8"/>
        <v>0</v>
      </c>
      <c r="H44" s="2">
        <v>0</v>
      </c>
      <c r="I44" s="3">
        <v>0</v>
      </c>
      <c r="J44" s="20">
        <f t="shared" si="12"/>
        <v>0</v>
      </c>
      <c r="K44" s="18">
        <f t="shared" si="11"/>
        <v>0</v>
      </c>
      <c r="L44" s="19">
        <f t="shared" si="9"/>
        <v>0</v>
      </c>
      <c r="M44" s="20">
        <f t="shared" si="10"/>
        <v>0</v>
      </c>
    </row>
    <row r="45" spans="1:13" ht="13.5" thickBot="1">
      <c r="A45" s="54" t="s">
        <v>4</v>
      </c>
      <c r="B45" s="55"/>
      <c r="C45" s="55"/>
      <c r="D45" s="55"/>
      <c r="E45" s="6"/>
      <c r="F45" s="5"/>
      <c r="G45" s="21">
        <f t="shared" si="8"/>
        <v>0</v>
      </c>
      <c r="H45" s="6">
        <v>0</v>
      </c>
      <c r="I45" s="5">
        <v>0</v>
      </c>
      <c r="J45" s="21">
        <f t="shared" si="12"/>
        <v>0</v>
      </c>
      <c r="K45" s="22">
        <f t="shared" si="11"/>
        <v>0</v>
      </c>
      <c r="L45" s="23">
        <f t="shared" si="9"/>
        <v>0</v>
      </c>
      <c r="M45" s="21">
        <f t="shared" si="10"/>
        <v>0</v>
      </c>
    </row>
    <row r="46" spans="1:13" ht="12.75">
      <c r="A46" s="56" t="s">
        <v>5</v>
      </c>
      <c r="B46" s="57"/>
      <c r="C46" s="57"/>
      <c r="D46" s="57"/>
      <c r="E46" s="15">
        <f>E47+E54</f>
        <v>0</v>
      </c>
      <c r="F46" s="16">
        <f>F47+F54</f>
        <v>0</v>
      </c>
      <c r="G46" s="17">
        <f t="shared" si="8"/>
        <v>0</v>
      </c>
      <c r="H46" s="15">
        <f>H47+H54</f>
        <v>0</v>
      </c>
      <c r="I46" s="16">
        <f>I47+I54</f>
        <v>0</v>
      </c>
      <c r="J46" s="17">
        <f t="shared" si="12"/>
        <v>0</v>
      </c>
      <c r="K46" s="15">
        <f t="shared" si="11"/>
        <v>0</v>
      </c>
      <c r="L46" s="16">
        <f t="shared" si="9"/>
        <v>0</v>
      </c>
      <c r="M46" s="17">
        <f t="shared" si="10"/>
        <v>0</v>
      </c>
    </row>
    <row r="47" spans="1:13" ht="12.75">
      <c r="A47" s="58" t="s">
        <v>6</v>
      </c>
      <c r="B47" s="50"/>
      <c r="C47" s="50"/>
      <c r="D47" s="50"/>
      <c r="E47" s="18">
        <f>E48+E53</f>
        <v>0</v>
      </c>
      <c r="F47" s="19">
        <f>F48+F53</f>
        <v>0</v>
      </c>
      <c r="G47" s="20">
        <f t="shared" si="8"/>
        <v>0</v>
      </c>
      <c r="H47" s="18">
        <f>H48+H53</f>
        <v>0</v>
      </c>
      <c r="I47" s="19">
        <f>I48+I53</f>
        <v>0</v>
      </c>
      <c r="J47" s="20">
        <f t="shared" si="12"/>
        <v>0</v>
      </c>
      <c r="K47" s="18">
        <f t="shared" si="11"/>
        <v>0</v>
      </c>
      <c r="L47" s="19">
        <f t="shared" si="9"/>
        <v>0</v>
      </c>
      <c r="M47" s="20">
        <f t="shared" si="10"/>
        <v>0</v>
      </c>
    </row>
    <row r="48" spans="1:13" ht="12.75">
      <c r="A48" s="2"/>
      <c r="B48" s="50" t="s">
        <v>7</v>
      </c>
      <c r="C48" s="50"/>
      <c r="D48" s="50"/>
      <c r="E48" s="18">
        <f>E49+E52</f>
        <v>0</v>
      </c>
      <c r="F48" s="19">
        <f>F49+F52</f>
        <v>0</v>
      </c>
      <c r="G48" s="20">
        <f t="shared" si="8"/>
        <v>0</v>
      </c>
      <c r="H48" s="18">
        <f>H49+H52</f>
        <v>0</v>
      </c>
      <c r="I48" s="19">
        <f>I49+I52</f>
        <v>0</v>
      </c>
      <c r="J48" s="20">
        <f t="shared" si="12"/>
        <v>0</v>
      </c>
      <c r="K48" s="18">
        <f t="shared" si="11"/>
        <v>0</v>
      </c>
      <c r="L48" s="19">
        <f t="shared" si="9"/>
        <v>0</v>
      </c>
      <c r="M48" s="20">
        <f t="shared" si="10"/>
        <v>0</v>
      </c>
    </row>
    <row r="49" spans="1:13" ht="12.75">
      <c r="A49" s="2"/>
      <c r="B49" s="3"/>
      <c r="C49" s="50" t="s">
        <v>8</v>
      </c>
      <c r="D49" s="50"/>
      <c r="E49" s="18">
        <f>E50+E51</f>
        <v>0</v>
      </c>
      <c r="F49" s="19">
        <f>F50+F51</f>
        <v>0</v>
      </c>
      <c r="G49" s="20">
        <f t="shared" si="8"/>
        <v>0</v>
      </c>
      <c r="H49" s="18">
        <f>H50+H51</f>
        <v>0</v>
      </c>
      <c r="I49" s="19">
        <f>I50+I51</f>
        <v>0</v>
      </c>
      <c r="J49" s="20">
        <f t="shared" si="12"/>
        <v>0</v>
      </c>
      <c r="K49" s="18">
        <f t="shared" si="11"/>
        <v>0</v>
      </c>
      <c r="L49" s="19">
        <f t="shared" si="9"/>
        <v>0</v>
      </c>
      <c r="M49" s="20">
        <f t="shared" si="10"/>
        <v>0</v>
      </c>
    </row>
    <row r="50" spans="1:13" ht="12.75">
      <c r="A50" s="2"/>
      <c r="B50" s="3"/>
      <c r="C50" s="3"/>
      <c r="D50" s="3" t="s">
        <v>0</v>
      </c>
      <c r="E50" s="2"/>
      <c r="F50" s="3"/>
      <c r="G50" s="20">
        <f t="shared" si="8"/>
        <v>0</v>
      </c>
      <c r="H50" s="2">
        <v>0</v>
      </c>
      <c r="I50" s="3">
        <v>0</v>
      </c>
      <c r="J50" s="20">
        <f t="shared" si="12"/>
        <v>0</v>
      </c>
      <c r="K50" s="18">
        <f t="shared" si="11"/>
        <v>0</v>
      </c>
      <c r="L50" s="19">
        <f t="shared" si="9"/>
        <v>0</v>
      </c>
      <c r="M50" s="20">
        <f t="shared" si="10"/>
        <v>0</v>
      </c>
    </row>
    <row r="51" spans="1:13" ht="12.75">
      <c r="A51" s="2"/>
      <c r="B51" s="3"/>
      <c r="C51" s="3"/>
      <c r="D51" s="3" t="s">
        <v>1</v>
      </c>
      <c r="E51" s="2"/>
      <c r="F51" s="3"/>
      <c r="G51" s="20">
        <f t="shared" si="8"/>
        <v>0</v>
      </c>
      <c r="H51" s="2">
        <v>0</v>
      </c>
      <c r="I51" s="3">
        <v>0</v>
      </c>
      <c r="J51" s="20">
        <f t="shared" si="12"/>
        <v>0</v>
      </c>
      <c r="K51" s="18">
        <f t="shared" si="11"/>
        <v>0</v>
      </c>
      <c r="L51" s="19">
        <f t="shared" si="9"/>
        <v>0</v>
      </c>
      <c r="M51" s="20">
        <f t="shared" si="10"/>
        <v>0</v>
      </c>
    </row>
    <row r="52" spans="1:13" ht="12.75">
      <c r="A52" s="2"/>
      <c r="B52" s="3"/>
      <c r="C52" s="50" t="s">
        <v>9</v>
      </c>
      <c r="D52" s="50"/>
      <c r="E52" s="2"/>
      <c r="F52" s="3"/>
      <c r="G52" s="20">
        <f t="shared" si="8"/>
        <v>0</v>
      </c>
      <c r="H52" s="2">
        <v>0</v>
      </c>
      <c r="I52" s="3">
        <v>0</v>
      </c>
      <c r="J52" s="20">
        <f t="shared" si="12"/>
        <v>0</v>
      </c>
      <c r="K52" s="18">
        <f t="shared" si="11"/>
        <v>0</v>
      </c>
      <c r="L52" s="19">
        <f t="shared" si="9"/>
        <v>0</v>
      </c>
      <c r="M52" s="20">
        <f t="shared" si="10"/>
        <v>0</v>
      </c>
    </row>
    <row r="53" spans="1:13" ht="12.75">
      <c r="A53" s="2"/>
      <c r="B53" s="50" t="s">
        <v>10</v>
      </c>
      <c r="C53" s="50"/>
      <c r="D53" s="50"/>
      <c r="E53" s="2"/>
      <c r="F53" s="3"/>
      <c r="G53" s="20">
        <f t="shared" si="8"/>
        <v>0</v>
      </c>
      <c r="H53" s="2">
        <v>0</v>
      </c>
      <c r="I53" s="3">
        <v>0</v>
      </c>
      <c r="J53" s="20">
        <f t="shared" si="12"/>
        <v>0</v>
      </c>
      <c r="K53" s="18">
        <f t="shared" si="11"/>
        <v>0</v>
      </c>
      <c r="L53" s="19">
        <f t="shared" si="9"/>
        <v>0</v>
      </c>
      <c r="M53" s="20">
        <f t="shared" si="10"/>
        <v>0</v>
      </c>
    </row>
    <row r="54" spans="1:13" ht="13.5" thickBot="1">
      <c r="A54" s="54" t="s">
        <v>4</v>
      </c>
      <c r="B54" s="55"/>
      <c r="C54" s="55"/>
      <c r="D54" s="55"/>
      <c r="E54" s="6"/>
      <c r="F54" s="5"/>
      <c r="G54" s="21">
        <f t="shared" si="8"/>
        <v>0</v>
      </c>
      <c r="H54" s="6">
        <v>0</v>
      </c>
      <c r="I54" s="5">
        <v>0</v>
      </c>
      <c r="J54" s="21">
        <f t="shared" si="12"/>
        <v>0</v>
      </c>
      <c r="K54" s="22">
        <f t="shared" si="11"/>
        <v>0</v>
      </c>
      <c r="L54" s="23">
        <f t="shared" si="9"/>
        <v>0</v>
      </c>
      <c r="M54" s="21">
        <f t="shared" si="10"/>
        <v>0</v>
      </c>
    </row>
    <row r="55" spans="1:13" ht="12.75">
      <c r="A55" s="56" t="s">
        <v>11</v>
      </c>
      <c r="B55" s="57"/>
      <c r="C55" s="57"/>
      <c r="D55" s="57"/>
      <c r="E55" s="15">
        <f>E56+E57</f>
        <v>0</v>
      </c>
      <c r="F55" s="16">
        <f>F56+F57</f>
        <v>0</v>
      </c>
      <c r="G55" s="17">
        <f t="shared" si="8"/>
        <v>0</v>
      </c>
      <c r="H55" s="15">
        <f>H56+H57</f>
        <v>0</v>
      </c>
      <c r="I55" s="16">
        <f>I56+I57</f>
        <v>0</v>
      </c>
      <c r="J55" s="17">
        <f t="shared" si="12"/>
        <v>0</v>
      </c>
      <c r="K55" s="15">
        <f t="shared" si="11"/>
        <v>0</v>
      </c>
      <c r="L55" s="16">
        <f t="shared" si="9"/>
        <v>0</v>
      </c>
      <c r="M55" s="17">
        <f t="shared" si="10"/>
        <v>0</v>
      </c>
    </row>
    <row r="56" spans="1:13" ht="12.75">
      <c r="A56" s="58" t="s">
        <v>27</v>
      </c>
      <c r="B56" s="50"/>
      <c r="C56" s="50"/>
      <c r="D56" s="50"/>
      <c r="E56" s="2"/>
      <c r="F56" s="3"/>
      <c r="G56" s="20">
        <f t="shared" si="8"/>
        <v>0</v>
      </c>
      <c r="H56" s="2">
        <v>0</v>
      </c>
      <c r="I56" s="3">
        <v>0</v>
      </c>
      <c r="J56" s="20">
        <f t="shared" si="12"/>
        <v>0</v>
      </c>
      <c r="K56" s="18">
        <f t="shared" si="11"/>
        <v>0</v>
      </c>
      <c r="L56" s="19">
        <f t="shared" si="9"/>
        <v>0</v>
      </c>
      <c r="M56" s="20">
        <f t="shared" si="10"/>
        <v>0</v>
      </c>
    </row>
    <row r="57" spans="1:16" ht="13.5" thickBot="1">
      <c r="A57" s="54" t="s">
        <v>12</v>
      </c>
      <c r="B57" s="55"/>
      <c r="C57" s="55"/>
      <c r="D57" s="55"/>
      <c r="E57" s="6"/>
      <c r="F57" s="5"/>
      <c r="G57" s="21">
        <f t="shared" si="8"/>
        <v>0</v>
      </c>
      <c r="H57" s="6">
        <v>0</v>
      </c>
      <c r="I57" s="5">
        <v>0</v>
      </c>
      <c r="J57" s="21">
        <f t="shared" si="12"/>
        <v>0</v>
      </c>
      <c r="K57" s="22">
        <f t="shared" si="11"/>
        <v>0</v>
      </c>
      <c r="L57" s="23">
        <f t="shared" si="9"/>
        <v>0</v>
      </c>
      <c r="M57" s="21">
        <f t="shared" si="10"/>
        <v>0</v>
      </c>
      <c r="P57" s="27"/>
    </row>
    <row r="58" spans="1:16" ht="12.75">
      <c r="A58" s="56" t="s">
        <v>13</v>
      </c>
      <c r="B58" s="57"/>
      <c r="C58" s="57"/>
      <c r="D58" s="57"/>
      <c r="E58" s="15">
        <f>E59+E60</f>
        <v>0</v>
      </c>
      <c r="F58" s="16">
        <f>F59+F60</f>
        <v>0</v>
      </c>
      <c r="G58" s="17">
        <f t="shared" si="8"/>
        <v>0</v>
      </c>
      <c r="H58" s="15">
        <f>H59+H60</f>
        <v>0</v>
      </c>
      <c r="I58" s="16">
        <f>I59+I60</f>
        <v>0</v>
      </c>
      <c r="J58" s="17">
        <f t="shared" si="12"/>
        <v>0</v>
      </c>
      <c r="K58" s="15">
        <f t="shared" si="11"/>
        <v>0</v>
      </c>
      <c r="L58" s="16">
        <f t="shared" si="9"/>
        <v>0</v>
      </c>
      <c r="M58" s="17">
        <f t="shared" si="10"/>
        <v>0</v>
      </c>
      <c r="P58" s="27"/>
    </row>
    <row r="59" spans="1:16" ht="12.75">
      <c r="A59" s="2"/>
      <c r="B59" s="50" t="s">
        <v>0</v>
      </c>
      <c r="C59" s="50"/>
      <c r="D59" s="50"/>
      <c r="E59" s="2"/>
      <c r="F59" s="3"/>
      <c r="G59" s="20">
        <f t="shared" si="8"/>
        <v>0</v>
      </c>
      <c r="H59" s="2">
        <v>0</v>
      </c>
      <c r="I59" s="3">
        <v>0</v>
      </c>
      <c r="J59" s="20">
        <f t="shared" si="12"/>
        <v>0</v>
      </c>
      <c r="K59" s="18">
        <f t="shared" si="11"/>
        <v>0</v>
      </c>
      <c r="L59" s="19">
        <f t="shared" si="9"/>
        <v>0</v>
      </c>
      <c r="M59" s="20">
        <f t="shared" si="10"/>
        <v>0</v>
      </c>
      <c r="P59" s="27"/>
    </row>
    <row r="60" spans="1:16" ht="13.5" thickBot="1">
      <c r="A60" s="6"/>
      <c r="B60" s="55" t="s">
        <v>1</v>
      </c>
      <c r="C60" s="55"/>
      <c r="D60" s="55"/>
      <c r="E60" s="6"/>
      <c r="F60" s="5"/>
      <c r="G60" s="21">
        <f t="shared" si="8"/>
        <v>0</v>
      </c>
      <c r="H60" s="6">
        <v>0</v>
      </c>
      <c r="I60" s="5">
        <v>0</v>
      </c>
      <c r="J60" s="21">
        <f t="shared" si="12"/>
        <v>0</v>
      </c>
      <c r="K60" s="22">
        <f t="shared" si="11"/>
        <v>0</v>
      </c>
      <c r="L60" s="23">
        <f t="shared" si="9"/>
        <v>0</v>
      </c>
      <c r="M60" s="21">
        <f t="shared" si="10"/>
        <v>0</v>
      </c>
      <c r="P60" s="27"/>
    </row>
    <row r="63" ht="12.75">
      <c r="D63" t="s">
        <v>89</v>
      </c>
    </row>
    <row r="64" ht="12.75">
      <c r="D64" s="27" t="s">
        <v>58</v>
      </c>
    </row>
    <row r="65" ht="12.75">
      <c r="D65" s="27" t="s">
        <v>64</v>
      </c>
    </row>
    <row r="66" ht="12.75">
      <c r="D66" s="27" t="s">
        <v>93</v>
      </c>
    </row>
    <row r="67" spans="4:5" ht="12.75">
      <c r="D67" s="27"/>
      <c r="E67" s="27" t="s">
        <v>90</v>
      </c>
    </row>
    <row r="68" ht="12.75">
      <c r="D68" s="27" t="s">
        <v>65</v>
      </c>
    </row>
    <row r="69" ht="12.75">
      <c r="D69" s="27" t="s">
        <v>66</v>
      </c>
    </row>
    <row r="70" ht="12.75">
      <c r="D70" s="27" t="s">
        <v>103</v>
      </c>
    </row>
    <row r="71" ht="12.75">
      <c r="D71" s="27" t="s">
        <v>105</v>
      </c>
    </row>
  </sheetData>
  <mergeCells count="53">
    <mergeCell ref="A10:D10"/>
    <mergeCell ref="A13:D13"/>
    <mergeCell ref="A14:D14"/>
    <mergeCell ref="A17:D17"/>
    <mergeCell ref="B15:D15"/>
    <mergeCell ref="B12:D12"/>
    <mergeCell ref="C21:D21"/>
    <mergeCell ref="C24:D24"/>
    <mergeCell ref="A19:D19"/>
    <mergeCell ref="A18:D18"/>
    <mergeCell ref="B20:D20"/>
    <mergeCell ref="A26:D26"/>
    <mergeCell ref="B32:D32"/>
    <mergeCell ref="B31:D31"/>
    <mergeCell ref="B25:D25"/>
    <mergeCell ref="A30:D30"/>
    <mergeCell ref="A29:D29"/>
    <mergeCell ref="A28:D28"/>
    <mergeCell ref="A27:D27"/>
    <mergeCell ref="E36:G36"/>
    <mergeCell ref="H36:J36"/>
    <mergeCell ref="K36:M36"/>
    <mergeCell ref="A38:D38"/>
    <mergeCell ref="B39:D39"/>
    <mergeCell ref="B40:D40"/>
    <mergeCell ref="A41:D41"/>
    <mergeCell ref="A42:D42"/>
    <mergeCell ref="B43:D43"/>
    <mergeCell ref="B44:D44"/>
    <mergeCell ref="A45:D45"/>
    <mergeCell ref="A46:D46"/>
    <mergeCell ref="A47:D47"/>
    <mergeCell ref="B48:D48"/>
    <mergeCell ref="C49:D49"/>
    <mergeCell ref="C52:D52"/>
    <mergeCell ref="B53:D53"/>
    <mergeCell ref="A54:D54"/>
    <mergeCell ref="A55:D55"/>
    <mergeCell ref="A56:D56"/>
    <mergeCell ref="A57:D57"/>
    <mergeCell ref="A58:D58"/>
    <mergeCell ref="B59:D59"/>
    <mergeCell ref="B60:D60"/>
    <mergeCell ref="A8:D9"/>
    <mergeCell ref="Q17:V17"/>
    <mergeCell ref="Q7:V7"/>
    <mergeCell ref="T6:U6"/>
    <mergeCell ref="T16:U16"/>
    <mergeCell ref="B11:D11"/>
    <mergeCell ref="B16:D16"/>
    <mergeCell ref="E8:G8"/>
    <mergeCell ref="H8:J8"/>
    <mergeCell ref="K8:M8"/>
  </mergeCells>
  <printOptions gridLines="1" headings="1"/>
  <pageMargins left="0.35433070866141736" right="0.35433070866141736" top="0.41" bottom="0.5905511811023623" header="0.29" footer="0.38"/>
  <pageSetup horizontalDpi="600" verticalDpi="600" orientation="landscape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P33"/>
  <sheetViews>
    <sheetView workbookViewId="0" topLeftCell="A13">
      <selection activeCell="B32" sqref="B32"/>
    </sheetView>
  </sheetViews>
  <sheetFormatPr defaultColWidth="9.140625" defaultRowHeight="12.75"/>
  <cols>
    <col min="1" max="1" width="3.7109375" style="0" customWidth="1"/>
    <col min="2" max="2" width="22.00390625" style="0" bestFit="1" customWidth="1"/>
    <col min="3" max="3" width="7.8515625" style="0" customWidth="1"/>
    <col min="9" max="9" width="14.140625" style="0" customWidth="1"/>
  </cols>
  <sheetData>
    <row r="8" ht="13.5" thickBot="1">
      <c r="E8" s="9" t="s">
        <v>33</v>
      </c>
    </row>
    <row r="9" spans="1:5" ht="72" customHeight="1" thickBot="1">
      <c r="A9" s="47" t="s">
        <v>63</v>
      </c>
      <c r="B9" s="48"/>
      <c r="C9" s="10" t="s">
        <v>30</v>
      </c>
      <c r="D9" s="10" t="s">
        <v>32</v>
      </c>
      <c r="E9" s="14" t="s">
        <v>31</v>
      </c>
    </row>
    <row r="10" spans="1:9" ht="13.5" thickBot="1">
      <c r="A10" s="59" t="s">
        <v>14</v>
      </c>
      <c r="B10" s="60"/>
      <c r="C10" s="40">
        <f>(J12+N12)/100*E10</f>
        <v>8196.24</v>
      </c>
      <c r="D10" s="41">
        <f>(K12+L12+M12)/100*E10</f>
        <v>2879.76</v>
      </c>
      <c r="E10" s="39">
        <f>'Table 5-6'!T12+'Table 5-6'!T13</f>
        <v>11076</v>
      </c>
      <c r="I10" t="s">
        <v>67</v>
      </c>
    </row>
    <row r="11" spans="1:16" ht="12.75">
      <c r="A11" s="7" t="s">
        <v>21</v>
      </c>
      <c r="B11" s="1"/>
      <c r="C11" s="34">
        <f>C12+C13+C14</f>
        <v>0</v>
      </c>
      <c r="D11" s="34">
        <f>D12+D13+D14</f>
        <v>0</v>
      </c>
      <c r="E11" s="34">
        <f aca="true" t="shared" si="0" ref="E11:E21">D11+C11</f>
        <v>0</v>
      </c>
      <c r="I11" t="s">
        <v>68</v>
      </c>
      <c r="J11" t="s">
        <v>29</v>
      </c>
      <c r="K11" t="s">
        <v>69</v>
      </c>
      <c r="L11" t="s">
        <v>70</v>
      </c>
      <c r="M11" t="s">
        <v>71</v>
      </c>
      <c r="N11" t="s">
        <v>72</v>
      </c>
      <c r="O11" t="s">
        <v>73</v>
      </c>
      <c r="P11" t="s">
        <v>74</v>
      </c>
    </row>
    <row r="12" spans="1:16" ht="12.75">
      <c r="A12" s="2"/>
      <c r="B12" s="3" t="s">
        <v>22</v>
      </c>
      <c r="C12" s="12"/>
      <c r="D12" s="12"/>
      <c r="E12" s="35">
        <f t="shared" si="0"/>
        <v>0</v>
      </c>
      <c r="I12" t="s">
        <v>75</v>
      </c>
      <c r="J12" s="8">
        <v>0</v>
      </c>
      <c r="K12" s="37">
        <v>0</v>
      </c>
      <c r="L12" s="37">
        <v>26</v>
      </c>
      <c r="M12" s="37">
        <v>0</v>
      </c>
      <c r="N12" s="8">
        <v>74</v>
      </c>
      <c r="O12" s="38">
        <v>0</v>
      </c>
      <c r="P12">
        <v>0</v>
      </c>
    </row>
    <row r="13" spans="1:5" ht="12.75">
      <c r="A13" s="2"/>
      <c r="B13" s="3" t="s">
        <v>23</v>
      </c>
      <c r="C13" s="12"/>
      <c r="D13" s="12"/>
      <c r="E13" s="35">
        <f t="shared" si="0"/>
        <v>0</v>
      </c>
    </row>
    <row r="14" spans="1:5" ht="13.5" thickBot="1">
      <c r="A14" s="54" t="s">
        <v>4</v>
      </c>
      <c r="B14" s="55"/>
      <c r="C14" s="13"/>
      <c r="D14" s="13"/>
      <c r="E14" s="36">
        <f t="shared" si="0"/>
        <v>0</v>
      </c>
    </row>
    <row r="15" spans="1:5" ht="12.75">
      <c r="A15" s="7" t="s">
        <v>24</v>
      </c>
      <c r="B15" s="1"/>
      <c r="C15" s="34">
        <f>C16+C17+C18</f>
        <v>0</v>
      </c>
      <c r="D15" s="34">
        <f>D16+D17+D18</f>
        <v>0</v>
      </c>
      <c r="E15" s="34">
        <f t="shared" si="0"/>
        <v>0</v>
      </c>
    </row>
    <row r="16" spans="1:5" ht="12.75">
      <c r="A16" s="2"/>
      <c r="B16" s="3" t="s">
        <v>25</v>
      </c>
      <c r="C16" s="12"/>
      <c r="D16" s="12"/>
      <c r="E16" s="35">
        <f t="shared" si="0"/>
        <v>0</v>
      </c>
    </row>
    <row r="17" spans="1:5" ht="12.75">
      <c r="A17" s="2"/>
      <c r="B17" s="3" t="s">
        <v>26</v>
      </c>
      <c r="C17" s="12"/>
      <c r="D17" s="12"/>
      <c r="E17" s="35">
        <f t="shared" si="0"/>
        <v>0</v>
      </c>
    </row>
    <row r="18" spans="1:5" ht="13.5" thickBot="1">
      <c r="A18" s="54" t="s">
        <v>4</v>
      </c>
      <c r="B18" s="55"/>
      <c r="C18" s="13"/>
      <c r="D18" s="13"/>
      <c r="E18" s="36">
        <f t="shared" si="0"/>
        <v>0</v>
      </c>
    </row>
    <row r="19" spans="1:5" ht="12.75">
      <c r="A19" s="56" t="s">
        <v>11</v>
      </c>
      <c r="B19" s="57"/>
      <c r="C19" s="34">
        <f>C20+C21</f>
        <v>0</v>
      </c>
      <c r="D19" s="34">
        <f>D20+D21</f>
        <v>0</v>
      </c>
      <c r="E19" s="34">
        <f t="shared" si="0"/>
        <v>0</v>
      </c>
    </row>
    <row r="20" spans="1:5" ht="12.75">
      <c r="A20" s="2"/>
      <c r="B20" s="3" t="s">
        <v>27</v>
      </c>
      <c r="C20" s="12"/>
      <c r="D20" s="12"/>
      <c r="E20" s="35">
        <f t="shared" si="0"/>
        <v>0</v>
      </c>
    </row>
    <row r="21" spans="1:5" ht="13.5" thickBot="1">
      <c r="A21" s="6"/>
      <c r="B21" s="5" t="s">
        <v>12</v>
      </c>
      <c r="C21" s="13"/>
      <c r="D21" s="13"/>
      <c r="E21" s="36">
        <f t="shared" si="0"/>
        <v>0</v>
      </c>
    </row>
    <row r="22" spans="1:5" ht="13.5" thickBot="1">
      <c r="A22" s="59" t="s">
        <v>28</v>
      </c>
      <c r="B22" s="60"/>
      <c r="C22" s="40">
        <f>(J12+N12)/100*E22</f>
        <v>8196.24</v>
      </c>
      <c r="D22" s="41">
        <f>(K12+L12+M12)/100*E22</f>
        <v>2879.76</v>
      </c>
      <c r="E22" s="39">
        <f>'Table 5-6'!U12+'Table 5-6'!U13</f>
        <v>11076</v>
      </c>
    </row>
    <row r="26" ht="12.75">
      <c r="B26" s="26" t="s">
        <v>76</v>
      </c>
    </row>
    <row r="28" ht="12.75">
      <c r="B28" t="s">
        <v>78</v>
      </c>
    </row>
    <row r="29" ht="12.75">
      <c r="B29" t="s">
        <v>77</v>
      </c>
    </row>
    <row r="31" spans="2:9" ht="12.75">
      <c r="B31" t="s">
        <v>81</v>
      </c>
      <c r="E31" s="26" t="s">
        <v>82</v>
      </c>
      <c r="F31" s="26" t="s">
        <v>83</v>
      </c>
      <c r="G31" s="26" t="s">
        <v>84</v>
      </c>
      <c r="H31" s="26" t="s">
        <v>85</v>
      </c>
      <c r="I31" s="26" t="s">
        <v>86</v>
      </c>
    </row>
    <row r="32" ht="12.75">
      <c r="B32" t="s">
        <v>94</v>
      </c>
    </row>
    <row r="33" ht="12.75">
      <c r="B33" t="s">
        <v>87</v>
      </c>
    </row>
  </sheetData>
  <mergeCells count="6">
    <mergeCell ref="A9:B9"/>
    <mergeCell ref="A10:B10"/>
    <mergeCell ref="A22:B22"/>
    <mergeCell ref="A19:B19"/>
    <mergeCell ref="A18:B18"/>
    <mergeCell ref="A14:B14"/>
  </mergeCells>
  <printOptions gridLines="1"/>
  <pageMargins left="0.35433070866141736" right="0.35433070866141736" top="0.7874015748031497" bottom="0.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F30"/>
  <sheetViews>
    <sheetView workbookViewId="0" topLeftCell="A1">
      <selection activeCell="B29" sqref="B29"/>
    </sheetView>
  </sheetViews>
  <sheetFormatPr defaultColWidth="9.140625" defaultRowHeight="12.75"/>
  <cols>
    <col min="1" max="1" width="5.421875" style="0" customWidth="1"/>
    <col min="2" max="2" width="22.00390625" style="0" bestFit="1" customWidth="1"/>
  </cols>
  <sheetData>
    <row r="8" ht="13.5" thickBot="1">
      <c r="F8" s="9" t="s">
        <v>33</v>
      </c>
    </row>
    <row r="9" spans="3:6" ht="59.25" customHeight="1" thickBot="1">
      <c r="C9" s="10" t="s">
        <v>34</v>
      </c>
      <c r="D9" s="10" t="s">
        <v>35</v>
      </c>
      <c r="E9" s="10" t="s">
        <v>36</v>
      </c>
      <c r="F9" s="10" t="s">
        <v>17</v>
      </c>
    </row>
    <row r="10" spans="1:6" ht="13.5" thickBot="1">
      <c r="A10" s="59" t="s">
        <v>14</v>
      </c>
      <c r="B10" s="60"/>
      <c r="C10" s="11">
        <f>'Table 5-6'!T9</f>
        <v>0</v>
      </c>
      <c r="D10" s="11">
        <f>'Table 5-6'!T10</f>
        <v>5793</v>
      </c>
      <c r="E10" s="11">
        <f>'Table 5-6'!T11</f>
        <v>5283</v>
      </c>
      <c r="F10" s="39">
        <f>'Table 7'!E10</f>
        <v>11076</v>
      </c>
    </row>
    <row r="11" spans="1:6" ht="12.75">
      <c r="A11" s="7" t="s">
        <v>21</v>
      </c>
      <c r="B11" s="1"/>
      <c r="C11" s="34">
        <f>C12+C13+C14</f>
        <v>0</v>
      </c>
      <c r="D11" s="34">
        <f>D12+D13+D14</f>
        <v>0</v>
      </c>
      <c r="E11" s="34">
        <f>E12+E13+E14</f>
        <v>0</v>
      </c>
      <c r="F11" s="42">
        <f>'Table 7'!E11</f>
        <v>0</v>
      </c>
    </row>
    <row r="12" spans="1:6" ht="12.75">
      <c r="A12" s="2"/>
      <c r="B12" s="3" t="s">
        <v>22</v>
      </c>
      <c r="C12" s="12"/>
      <c r="D12" s="12"/>
      <c r="E12" s="12"/>
      <c r="F12" s="43">
        <f>'Table 7'!E12</f>
        <v>0</v>
      </c>
    </row>
    <row r="13" spans="1:6" ht="12.75">
      <c r="A13" s="2"/>
      <c r="B13" s="3" t="s">
        <v>23</v>
      </c>
      <c r="C13" s="12"/>
      <c r="D13" s="12"/>
      <c r="E13" s="12"/>
      <c r="F13" s="43">
        <f>'Table 7'!E13</f>
        <v>0</v>
      </c>
    </row>
    <row r="14" spans="1:6" ht="13.5" thickBot="1">
      <c r="A14" s="54" t="s">
        <v>4</v>
      </c>
      <c r="B14" s="55"/>
      <c r="C14" s="13"/>
      <c r="D14" s="13"/>
      <c r="E14" s="13"/>
      <c r="F14" s="44">
        <f>'Table 7'!E14</f>
        <v>0</v>
      </c>
    </row>
    <row r="15" spans="1:6" ht="12.75">
      <c r="A15" s="7" t="s">
        <v>24</v>
      </c>
      <c r="B15" s="1"/>
      <c r="C15" s="34">
        <f>C16+C17+C18</f>
        <v>0</v>
      </c>
      <c r="D15" s="34">
        <f>D16+D17+D18</f>
        <v>0</v>
      </c>
      <c r="E15" s="34">
        <f>E16+E17+E18</f>
        <v>0</v>
      </c>
      <c r="F15" s="42">
        <f>'Table 7'!E15</f>
        <v>0</v>
      </c>
    </row>
    <row r="16" spans="1:6" ht="12.75">
      <c r="A16" s="2"/>
      <c r="B16" s="3" t="s">
        <v>25</v>
      </c>
      <c r="C16" s="12"/>
      <c r="D16" s="12"/>
      <c r="E16" s="12"/>
      <c r="F16" s="43">
        <f>'Table 7'!E16</f>
        <v>0</v>
      </c>
    </row>
    <row r="17" spans="1:6" ht="12.75">
      <c r="A17" s="2"/>
      <c r="B17" s="3" t="s">
        <v>26</v>
      </c>
      <c r="C17" s="12"/>
      <c r="D17" s="12"/>
      <c r="E17" s="12"/>
      <c r="F17" s="43">
        <f>'Table 7'!E17</f>
        <v>0</v>
      </c>
    </row>
    <row r="18" spans="1:6" ht="13.5" thickBot="1">
      <c r="A18" s="54" t="s">
        <v>4</v>
      </c>
      <c r="B18" s="55"/>
      <c r="C18" s="13"/>
      <c r="D18" s="13"/>
      <c r="E18" s="13"/>
      <c r="F18" s="44">
        <f>'Table 7'!E18</f>
        <v>0</v>
      </c>
    </row>
    <row r="19" spans="1:6" ht="12.75">
      <c r="A19" s="56" t="s">
        <v>11</v>
      </c>
      <c r="B19" s="57"/>
      <c r="C19" s="34">
        <f>C20+C21</f>
        <v>0</v>
      </c>
      <c r="D19" s="34">
        <f>D20+D21</f>
        <v>0</v>
      </c>
      <c r="E19" s="34">
        <f>E20+E21</f>
        <v>0</v>
      </c>
      <c r="F19" s="42">
        <f>'Table 7'!E19</f>
        <v>0</v>
      </c>
    </row>
    <row r="20" spans="1:6" ht="12.75">
      <c r="A20" s="2"/>
      <c r="B20" s="3" t="s">
        <v>27</v>
      </c>
      <c r="C20" s="12"/>
      <c r="D20" s="12"/>
      <c r="E20" s="12"/>
      <c r="F20" s="43">
        <f>'Table 7'!E20</f>
        <v>0</v>
      </c>
    </row>
    <row r="21" spans="1:6" ht="13.5" thickBot="1">
      <c r="A21" s="6"/>
      <c r="B21" s="5" t="s">
        <v>12</v>
      </c>
      <c r="C21" s="13"/>
      <c r="D21" s="13"/>
      <c r="E21" s="13"/>
      <c r="F21" s="44">
        <f>'Table 7'!E21</f>
        <v>0</v>
      </c>
    </row>
    <row r="22" spans="1:6" ht="13.5" thickBot="1">
      <c r="A22" s="59" t="s">
        <v>28</v>
      </c>
      <c r="B22" s="60"/>
      <c r="C22" s="11">
        <f>'Table 5-6'!U9</f>
        <v>0</v>
      </c>
      <c r="D22" s="11">
        <f>'Table 5-6'!U10</f>
        <v>5793</v>
      </c>
      <c r="E22" s="11">
        <f>'Table 5-6'!U11</f>
        <v>5283</v>
      </c>
      <c r="F22" s="39">
        <f>'Table 7'!E22</f>
        <v>11076</v>
      </c>
    </row>
    <row r="25" ht="12.75">
      <c r="B25" s="26" t="s">
        <v>79</v>
      </c>
    </row>
    <row r="27" ht="12.75">
      <c r="B27" t="s">
        <v>80</v>
      </c>
    </row>
    <row r="28" ht="12.75">
      <c r="B28" t="s">
        <v>95</v>
      </c>
    </row>
    <row r="29" ht="12.75">
      <c r="B29" t="s">
        <v>96</v>
      </c>
    </row>
    <row r="30" ht="12.75">
      <c r="B30" t="s">
        <v>88</v>
      </c>
    </row>
  </sheetData>
  <mergeCells count="5">
    <mergeCell ref="A22:B22"/>
    <mergeCell ref="A10:B10"/>
    <mergeCell ref="A14:B14"/>
    <mergeCell ref="A18:B18"/>
    <mergeCell ref="A19:B19"/>
  </mergeCells>
  <printOptions gridLines="1"/>
  <pageMargins left="0.75" right="0.75" top="1" bottom="1" header="0.5" footer="0.5"/>
  <pageSetup horizontalDpi="600" verticalDpi="600" orientation="landscape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Mózes Csaba</dc:creator>
  <cp:keywords/>
  <dc:description/>
  <cp:lastModifiedBy>wolfcmi</cp:lastModifiedBy>
  <cp:lastPrinted>2010-12-02T14:45:27Z</cp:lastPrinted>
  <dcterms:created xsi:type="dcterms:W3CDTF">2010-12-02T09:38:18Z</dcterms:created>
  <dcterms:modified xsi:type="dcterms:W3CDTF">2010-12-03T16:43:13Z</dcterms:modified>
  <cp:category/>
  <cp:version/>
  <cp:contentType/>
  <cp:contentStatus/>
</cp:coreProperties>
</file>