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15480" windowHeight="11640"/>
  </bookViews>
  <sheets>
    <sheet name="Notes" sheetId="3" r:id="rId1"/>
    <sheet name="Sweden Projection" sheetId="2" r:id="rId2"/>
  </sheets>
  <calcPr calcId="125725"/>
</workbook>
</file>

<file path=xl/calcChain.xml><?xml version="1.0" encoding="utf-8"?>
<calcChain xmlns="http://schemas.openxmlformats.org/spreadsheetml/2006/main">
  <c r="M6" i="2"/>
  <c r="N27" l="1"/>
  <c r="K26"/>
  <c r="J26"/>
  <c r="D31"/>
  <c r="K25"/>
  <c r="K24"/>
  <c r="K23"/>
  <c r="K22"/>
  <c r="K21"/>
  <c r="K20"/>
  <c r="K19"/>
  <c r="K15"/>
  <c r="K11"/>
  <c r="K10"/>
  <c r="J25"/>
  <c r="J24"/>
  <c r="J23"/>
  <c r="J22"/>
  <c r="J21"/>
  <c r="J20"/>
  <c r="J19"/>
  <c r="J18"/>
  <c r="J17"/>
  <c r="J16"/>
  <c r="J15"/>
  <c r="J14"/>
  <c r="J13"/>
  <c r="J12"/>
  <c r="D10"/>
  <c r="J11" s="1"/>
  <c r="D9"/>
  <c r="J10" s="1"/>
  <c r="H27"/>
  <c r="G27"/>
  <c r="C27"/>
  <c r="B27"/>
  <c r="M27"/>
  <c r="F27"/>
  <c r="K14" l="1"/>
  <c r="K12"/>
  <c r="K18"/>
  <c r="K16"/>
  <c r="I27"/>
  <c r="K13"/>
  <c r="K17"/>
  <c r="K31" l="1"/>
  <c r="K9" s="1"/>
  <c r="K27" s="1"/>
  <c r="J31"/>
  <c r="J9" s="1"/>
  <c r="J27" s="1"/>
</calcChain>
</file>

<file path=xl/comments1.xml><?xml version="1.0" encoding="utf-8"?>
<comments xmlns="http://schemas.openxmlformats.org/spreadsheetml/2006/main">
  <authors>
    <author>Thomas Buettner</author>
  </authors>
  <commentList>
    <comment ref="M27" authorId="0">
      <text>
        <r>
          <rPr>
            <b/>
            <sz val="8"/>
            <color indexed="81"/>
            <rFont val="Tahoma"/>
            <family val="2"/>
          </rPr>
          <t>Thomas Buettner:</t>
        </r>
        <r>
          <rPr>
            <sz val="8"/>
            <color indexed="81"/>
            <rFont val="Tahoma"/>
            <family val="2"/>
          </rPr>
          <t xml:space="preserve">
Preston et. Al.: 4,354,685</t>
        </r>
      </text>
    </comment>
  </commentList>
</comments>
</file>

<file path=xl/sharedStrings.xml><?xml version="1.0" encoding="utf-8"?>
<sst xmlns="http://schemas.openxmlformats.org/spreadsheetml/2006/main" count="46" uniqueCount="31">
  <si>
    <t>Age</t>
  </si>
  <si>
    <t xml:space="preserve">source: </t>
  </si>
  <si>
    <t>http://data.princeton.edu/eco572/project.html</t>
  </si>
  <si>
    <t>Preston et. Al. (2001). Demography. Measuring and Modeling Population Processes, p. 126</t>
  </si>
  <si>
    <t>Total</t>
  </si>
  <si>
    <t>Cohort-Component Projections</t>
  </si>
  <si>
    <t>Females</t>
  </si>
  <si>
    <t>Males</t>
  </si>
  <si>
    <t>Births</t>
  </si>
  <si>
    <t>Male</t>
  </si>
  <si>
    <t>Female</t>
  </si>
  <si>
    <t>Demographic Yearbook 1993, pp. 214-215. Population at 31 Dec. 1992.</t>
  </si>
  <si>
    <t>Lx</t>
  </si>
  <si>
    <t>Population</t>
  </si>
  <si>
    <t>AsFR</t>
  </si>
  <si>
    <t>Sx</t>
  </si>
  <si>
    <t>-</t>
  </si>
  <si>
    <t>Sex ratio</t>
  </si>
  <si>
    <t>Survival of births</t>
  </si>
  <si>
    <t>Textbook population</t>
  </si>
  <si>
    <t>Task</t>
  </si>
  <si>
    <t>Steps</t>
  </si>
  <si>
    <t>Create a cohort-component projection with the data given in work sheet "Sweden Projection"</t>
  </si>
  <si>
    <t>2. Calculate the survivor ratios from birth to age 0-5 in cells D31 and E31</t>
  </si>
  <si>
    <t>5. Split the total births into male and female birth in cells J31 and K31</t>
  </si>
  <si>
    <t>6. Survive the births by sex to age 0-5 in cells J9 and K9</t>
  </si>
  <si>
    <t>7. Compare your results with the figures from the textbook.</t>
  </si>
  <si>
    <t>Exercise Session 02: Cohort-component projection</t>
  </si>
  <si>
    <r>
      <t>1. Calculate the survivor ratios from the given L</t>
    </r>
    <r>
      <rPr>
        <vertAlign val="subscript"/>
        <sz val="14"/>
        <rFont val="Arial"/>
        <family val="2"/>
      </rPr>
      <t xml:space="preserve">x </t>
    </r>
    <r>
      <rPr>
        <sz val="14"/>
        <rFont val="Arial"/>
        <family val="2"/>
      </rPr>
      <t>in columns B and C. 
    Note the special treatment of the open-ended age group</t>
    </r>
  </si>
  <si>
    <t>3. Forward survive the male and female population from 1993 in 
    columns F and G to 1998 in columns J and K. 
    Note the special treatment of the open-ended age group</t>
  </si>
  <si>
    <t>4. Calculate the births by age and mother in column I by using the 
    age-specific fertility rates in column H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</si>
</sst>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* #,##0.000_);_(* \(#,##0.000\);_(* &quot;-&quot;??_);_(@_)"/>
    <numFmt numFmtId="167" formatCode="_(* #,##0.00000_);_(* \(#,##0.00000\);_(* &quot;-&quot;??_);_(@_)"/>
  </numFmts>
  <fonts count="9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0" borderId="0" xfId="2" applyAlignment="1" applyProtection="1"/>
    <xf numFmtId="49" fontId="1" fillId="0" borderId="0" xfId="2" applyNumberFormat="1" applyFont="1" applyAlignment="1" applyProtection="1"/>
    <xf numFmtId="165" fontId="0" fillId="0" borderId="0" xfId="1" applyNumberFormat="1" applyFont="1"/>
    <xf numFmtId="165" fontId="0" fillId="0" borderId="0" xfId="0" applyNumberFormat="1"/>
    <xf numFmtId="0" fontId="1" fillId="0" borderId="0" xfId="0" applyFont="1"/>
    <xf numFmtId="166" fontId="0" fillId="0" borderId="0" xfId="1" applyNumberFormat="1" applyFont="1"/>
    <xf numFmtId="165" fontId="0" fillId="2" borderId="0" xfId="1" applyNumberFormat="1" applyFont="1" applyFill="1"/>
    <xf numFmtId="165" fontId="0" fillId="2" borderId="0" xfId="0" applyNumberFormat="1" applyFill="1"/>
    <xf numFmtId="0" fontId="1" fillId="0" borderId="0" xfId="0" quotePrefix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1" xfId="0" applyFont="1" applyBorder="1"/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ill="1" applyBorder="1"/>
    <xf numFmtId="167" fontId="0" fillId="2" borderId="1" xfId="0" applyNumberFormat="1" applyFill="1" applyBorder="1"/>
    <xf numFmtId="0" fontId="1" fillId="0" borderId="9" xfId="0" applyFont="1" applyBorder="1" applyAlignment="1">
      <alignment horizontal="right"/>
    </xf>
    <xf numFmtId="165" fontId="0" fillId="0" borderId="4" xfId="1" applyNumberFormat="1" applyFont="1" applyBorder="1"/>
    <xf numFmtId="165" fontId="0" fillId="0" borderId="5" xfId="1" applyNumberFormat="1" applyFont="1" applyBorder="1"/>
    <xf numFmtId="167" fontId="0" fillId="0" borderId="4" xfId="1" applyNumberFormat="1" applyFont="1" applyBorder="1"/>
    <xf numFmtId="167" fontId="0" fillId="0" borderId="5" xfId="1" applyNumberFormat="1" applyFont="1" applyBorder="1"/>
    <xf numFmtId="0" fontId="0" fillId="0" borderId="12" xfId="0" applyBorder="1"/>
    <xf numFmtId="165" fontId="0" fillId="0" borderId="12" xfId="1" applyNumberFormat="1" applyFont="1" applyBorder="1"/>
    <xf numFmtId="164" fontId="0" fillId="0" borderId="12" xfId="0" applyNumberFormat="1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0" borderId="6" xfId="1" quotePrefix="1" applyNumberFormat="1" applyFont="1" applyBorder="1" applyAlignment="1">
      <alignment horizontal="center"/>
    </xf>
    <xf numFmtId="165" fontId="0" fillId="0" borderId="7" xfId="1" quotePrefix="1" applyNumberFormat="1" applyFont="1" applyBorder="1" applyAlignment="1">
      <alignment horizontal="center"/>
    </xf>
    <xf numFmtId="0" fontId="0" fillId="0" borderId="11" xfId="0" applyBorder="1"/>
    <xf numFmtId="165" fontId="0" fillId="0" borderId="11" xfId="1" applyNumberFormat="1" applyFont="1" applyBorder="1"/>
    <xf numFmtId="165" fontId="0" fillId="0" borderId="0" xfId="1" applyNumberFormat="1" applyFont="1" applyBorder="1"/>
    <xf numFmtId="165" fontId="0" fillId="2" borderId="1" xfId="0" applyNumberFormat="1" applyFill="1" applyBorder="1"/>
    <xf numFmtId="0" fontId="5" fillId="0" borderId="13" xfId="0" applyFont="1" applyBorder="1"/>
    <xf numFmtId="165" fontId="0" fillId="0" borderId="13" xfId="1" applyNumberFormat="1" applyFont="1" applyBorder="1"/>
    <xf numFmtId="165" fontId="0" fillId="0" borderId="13" xfId="1" quotePrefix="1" applyNumberFormat="1" applyFont="1" applyBorder="1" applyAlignment="1">
      <alignment horizontal="center"/>
    </xf>
    <xf numFmtId="166" fontId="0" fillId="0" borderId="13" xfId="1" applyNumberFormat="1" applyFont="1" applyBorder="1"/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princeton.edu/eco572/project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="140" zoomScaleNormal="140" workbookViewId="0"/>
  </sheetViews>
  <sheetFormatPr defaultRowHeight="18"/>
  <cols>
    <col min="1" max="1" width="9.33203125" style="47"/>
    <col min="2" max="2" width="111.5" style="47" customWidth="1"/>
    <col min="3" max="16384" width="9.33203125" style="47"/>
  </cols>
  <sheetData>
    <row r="1" spans="1:2">
      <c r="A1" s="51" t="s">
        <v>27</v>
      </c>
    </row>
    <row r="4" spans="1:2" ht="36">
      <c r="A4" s="49" t="s">
        <v>20</v>
      </c>
      <c r="B4" s="50" t="s">
        <v>22</v>
      </c>
    </row>
    <row r="5" spans="1:2">
      <c r="B5" s="48" t="s">
        <v>21</v>
      </c>
    </row>
    <row r="6" spans="1:2" ht="39">
      <c r="B6" s="48" t="s">
        <v>28</v>
      </c>
    </row>
    <row r="7" spans="1:2">
      <c r="B7" s="48" t="s">
        <v>23</v>
      </c>
    </row>
    <row r="8" spans="1:2" ht="54">
      <c r="B8" s="48" t="s">
        <v>29</v>
      </c>
    </row>
    <row r="9" spans="1:2" ht="36">
      <c r="B9" s="48" t="s">
        <v>30</v>
      </c>
    </row>
    <row r="10" spans="1:2">
      <c r="B10" s="48" t="s">
        <v>24</v>
      </c>
    </row>
    <row r="11" spans="1:2">
      <c r="B11" s="48" t="s">
        <v>25</v>
      </c>
    </row>
    <row r="12" spans="1:2">
      <c r="B12" s="48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33"/>
  <sheetViews>
    <sheetView zoomScale="185" zoomScaleNormal="185" workbookViewId="0">
      <selection activeCell="J9" sqref="J9"/>
    </sheetView>
  </sheetViews>
  <sheetFormatPr defaultRowHeight="11.25"/>
  <cols>
    <col min="1" max="1" width="9.6640625" bestFit="1" customWidth="1"/>
    <col min="2" max="3" width="11.1640625" bestFit="1" customWidth="1"/>
    <col min="4" max="5" width="10.5" customWidth="1"/>
    <col min="6" max="12" width="10.83203125" customWidth="1"/>
    <col min="13" max="13" width="11.5" bestFit="1" customWidth="1"/>
    <col min="14" max="14" width="11.1640625" bestFit="1" customWidth="1"/>
  </cols>
  <sheetData>
    <row r="1" spans="1:14">
      <c r="A1" t="s">
        <v>5</v>
      </c>
    </row>
    <row r="2" spans="1:14">
      <c r="A2" t="s">
        <v>1</v>
      </c>
      <c r="B2" s="2" t="s">
        <v>3</v>
      </c>
      <c r="G2" s="2"/>
      <c r="H2" s="2"/>
      <c r="I2" s="2"/>
      <c r="J2" s="2"/>
      <c r="K2" s="2"/>
      <c r="L2" s="2"/>
    </row>
    <row r="3" spans="1:14">
      <c r="B3" s="1" t="s">
        <v>2</v>
      </c>
      <c r="G3" s="1"/>
      <c r="H3" s="1"/>
      <c r="I3" s="1"/>
      <c r="J3" s="1"/>
      <c r="K3" s="1"/>
      <c r="L3" s="1"/>
    </row>
    <row r="4" spans="1:14">
      <c r="B4" t="s">
        <v>11</v>
      </c>
    </row>
    <row r="6" spans="1:14">
      <c r="B6" s="37">
        <v>1993</v>
      </c>
      <c r="C6" s="37"/>
      <c r="D6" s="37"/>
      <c r="E6" s="37"/>
      <c r="F6" s="37"/>
      <c r="G6" s="37"/>
      <c r="H6" s="37"/>
      <c r="I6" s="42"/>
      <c r="J6" s="37">
        <v>1998</v>
      </c>
      <c r="K6" s="37"/>
      <c r="M6" s="42">
        <f>+B6+5</f>
        <v>1998</v>
      </c>
      <c r="N6" s="43"/>
    </row>
    <row r="7" spans="1:14">
      <c r="B7" s="39" t="s">
        <v>12</v>
      </c>
      <c r="C7" s="39"/>
      <c r="D7" s="39" t="s">
        <v>15</v>
      </c>
      <c r="E7" s="39"/>
      <c r="F7" s="39" t="s">
        <v>13</v>
      </c>
      <c r="G7" s="39"/>
      <c r="H7" s="44" t="s">
        <v>14</v>
      </c>
      <c r="I7" s="44" t="s">
        <v>8</v>
      </c>
      <c r="J7" s="38" t="s">
        <v>13</v>
      </c>
      <c r="K7" s="39"/>
      <c r="M7" s="39" t="s">
        <v>19</v>
      </c>
      <c r="N7" s="39"/>
    </row>
    <row r="8" spans="1:14">
      <c r="A8" t="s">
        <v>0</v>
      </c>
      <c r="B8" s="14" t="s">
        <v>7</v>
      </c>
      <c r="C8" s="14" t="s">
        <v>6</v>
      </c>
      <c r="D8" s="14" t="s">
        <v>7</v>
      </c>
      <c r="E8" s="14" t="s">
        <v>6</v>
      </c>
      <c r="F8" s="14" t="s">
        <v>7</v>
      </c>
      <c r="G8" s="14" t="s">
        <v>6</v>
      </c>
      <c r="H8" s="45"/>
      <c r="I8" s="45"/>
      <c r="J8" s="17" t="s">
        <v>7</v>
      </c>
      <c r="K8" s="14" t="s">
        <v>6</v>
      </c>
      <c r="M8" s="14" t="s">
        <v>7</v>
      </c>
      <c r="N8" s="14" t="s">
        <v>6</v>
      </c>
    </row>
    <row r="9" spans="1:14">
      <c r="A9">
        <v>0</v>
      </c>
      <c r="B9" s="18">
        <v>496754</v>
      </c>
      <c r="C9" s="19">
        <v>497487</v>
      </c>
      <c r="D9" s="20">
        <f>+B10/B9</f>
        <v>0.99908002753878178</v>
      </c>
      <c r="E9" s="21"/>
      <c r="F9" s="18">
        <v>310189</v>
      </c>
      <c r="G9" s="19">
        <v>293395</v>
      </c>
      <c r="H9" s="22">
        <v>0</v>
      </c>
      <c r="I9" s="23"/>
      <c r="J9" s="8">
        <f>+J31*D31</f>
        <v>0</v>
      </c>
      <c r="K9" s="8">
        <f>+K31*E31</f>
        <v>0</v>
      </c>
      <c r="L9" s="3"/>
      <c r="M9" s="18">
        <v>307798</v>
      </c>
      <c r="N9" s="19">
        <v>293574</v>
      </c>
    </row>
    <row r="10" spans="1:14">
      <c r="A10">
        <v>5</v>
      </c>
      <c r="B10" s="18">
        <v>496297</v>
      </c>
      <c r="C10" s="19">
        <v>497138</v>
      </c>
      <c r="D10" s="20">
        <f t="shared" ref="D10" si="0">+B11/B10</f>
        <v>0.99937940386502433</v>
      </c>
      <c r="E10" s="21"/>
      <c r="F10" s="18">
        <v>261963</v>
      </c>
      <c r="G10" s="19">
        <v>248369</v>
      </c>
      <c r="H10" s="22">
        <v>0</v>
      </c>
      <c r="I10" s="23"/>
      <c r="J10" s="3">
        <f>+F9*D9</f>
        <v>309903.63466222718</v>
      </c>
      <c r="K10" s="3">
        <f t="shared" ref="K10:K25" si="1">+G9*E9</f>
        <v>0</v>
      </c>
      <c r="L10" s="3"/>
      <c r="M10" s="18">
        <v>309904</v>
      </c>
      <c r="N10" s="19">
        <v>293189</v>
      </c>
    </row>
    <row r="11" spans="1:14">
      <c r="A11">
        <v>10</v>
      </c>
      <c r="B11" s="18">
        <v>495989</v>
      </c>
      <c r="C11" s="19">
        <v>496901</v>
      </c>
      <c r="D11" s="20"/>
      <c r="E11" s="21"/>
      <c r="F11" s="18">
        <v>252046</v>
      </c>
      <c r="G11" s="19">
        <v>240012</v>
      </c>
      <c r="H11" s="22">
        <v>0</v>
      </c>
      <c r="I11" s="23"/>
      <c r="J11" s="3">
        <f t="shared" ref="J11:J25" si="2">+F10*D10</f>
        <v>261800.42677469336</v>
      </c>
      <c r="K11" s="3">
        <f t="shared" si="1"/>
        <v>0</v>
      </c>
      <c r="L11" s="3"/>
      <c r="M11" s="18">
        <v>261800</v>
      </c>
      <c r="N11" s="19">
        <v>248251</v>
      </c>
    </row>
    <row r="12" spans="1:14">
      <c r="A12">
        <v>15</v>
      </c>
      <c r="B12" s="18">
        <v>495113</v>
      </c>
      <c r="C12" s="19">
        <v>496531</v>
      </c>
      <c r="D12" s="20"/>
      <c r="E12" s="21"/>
      <c r="F12" s="18">
        <v>274711</v>
      </c>
      <c r="G12" s="19">
        <v>261346</v>
      </c>
      <c r="H12" s="24">
        <v>1.2E-2</v>
      </c>
      <c r="I12" s="23"/>
      <c r="J12" s="3">
        <f t="shared" si="2"/>
        <v>0</v>
      </c>
      <c r="K12" s="3">
        <f t="shared" si="1"/>
        <v>0</v>
      </c>
      <c r="L12" s="3"/>
      <c r="M12" s="18">
        <v>251601</v>
      </c>
      <c r="N12" s="19">
        <v>239833</v>
      </c>
    </row>
    <row r="13" spans="1:14">
      <c r="A13">
        <v>20</v>
      </c>
      <c r="B13" s="18">
        <v>493460</v>
      </c>
      <c r="C13" s="19">
        <v>495902</v>
      </c>
      <c r="D13" s="20"/>
      <c r="E13" s="21"/>
      <c r="F13" s="18">
        <v>296679</v>
      </c>
      <c r="G13" s="19">
        <v>285209</v>
      </c>
      <c r="H13" s="24">
        <v>9.0800000000000006E-2</v>
      </c>
      <c r="I13" s="23"/>
      <c r="J13" s="3">
        <f t="shared" si="2"/>
        <v>0</v>
      </c>
      <c r="K13" s="3">
        <f t="shared" si="1"/>
        <v>0</v>
      </c>
      <c r="L13" s="3"/>
      <c r="M13" s="18">
        <v>273794</v>
      </c>
      <c r="N13" s="19">
        <v>261015</v>
      </c>
    </row>
    <row r="14" spans="1:14">
      <c r="A14">
        <v>25</v>
      </c>
      <c r="B14" s="18">
        <v>491475</v>
      </c>
      <c r="C14" s="19">
        <v>495168</v>
      </c>
      <c r="D14" s="20"/>
      <c r="E14" s="21"/>
      <c r="F14" s="18">
        <v>333726</v>
      </c>
      <c r="G14" s="19">
        <v>314388</v>
      </c>
      <c r="H14" s="24">
        <v>0.14990000000000001</v>
      </c>
      <c r="I14" s="23"/>
      <c r="J14" s="3">
        <f t="shared" si="2"/>
        <v>0</v>
      </c>
      <c r="K14" s="3">
        <f t="shared" si="1"/>
        <v>0</v>
      </c>
      <c r="L14" s="3"/>
      <c r="M14" s="18">
        <v>295486</v>
      </c>
      <c r="N14" s="19">
        <v>284787</v>
      </c>
    </row>
    <row r="15" spans="1:14">
      <c r="A15">
        <v>30</v>
      </c>
      <c r="B15" s="18">
        <v>489325</v>
      </c>
      <c r="C15" s="19">
        <v>494213</v>
      </c>
      <c r="D15" s="20"/>
      <c r="E15" s="21"/>
      <c r="F15" s="18">
        <v>296774</v>
      </c>
      <c r="G15" s="19">
        <v>281290</v>
      </c>
      <c r="H15" s="24">
        <v>0.1125</v>
      </c>
      <c r="I15" s="23"/>
      <c r="J15" s="3">
        <f t="shared" si="2"/>
        <v>0</v>
      </c>
      <c r="K15" s="3">
        <f t="shared" si="1"/>
        <v>0</v>
      </c>
      <c r="L15" s="3"/>
      <c r="M15" s="18">
        <v>332266</v>
      </c>
      <c r="N15" s="19">
        <v>313782</v>
      </c>
    </row>
    <row r="16" spans="1:14">
      <c r="A16">
        <v>35</v>
      </c>
      <c r="B16" s="18">
        <v>486487</v>
      </c>
      <c r="C16" s="19">
        <v>492760</v>
      </c>
      <c r="D16" s="20"/>
      <c r="E16" s="21"/>
      <c r="F16" s="18">
        <v>299391</v>
      </c>
      <c r="G16" s="19">
        <v>286923</v>
      </c>
      <c r="H16" s="24">
        <v>4.41E-2</v>
      </c>
      <c r="I16" s="23"/>
      <c r="J16" s="3">
        <f t="shared" si="2"/>
        <v>0</v>
      </c>
      <c r="K16" s="3">
        <f t="shared" si="1"/>
        <v>0</v>
      </c>
      <c r="L16" s="3"/>
      <c r="M16" s="18">
        <v>295053</v>
      </c>
      <c r="N16" s="19">
        <v>280463</v>
      </c>
    </row>
    <row r="17" spans="1:14">
      <c r="A17">
        <v>40</v>
      </c>
      <c r="B17" s="18">
        <v>482392</v>
      </c>
      <c r="C17" s="19">
        <v>490447</v>
      </c>
      <c r="D17" s="20"/>
      <c r="E17" s="21"/>
      <c r="F17" s="18">
        <v>314295</v>
      </c>
      <c r="G17" s="19">
        <v>304108</v>
      </c>
      <c r="H17" s="24">
        <v>7.4000000000000003E-3</v>
      </c>
      <c r="I17" s="23"/>
      <c r="J17" s="3">
        <f t="shared" si="2"/>
        <v>0</v>
      </c>
      <c r="K17" s="3">
        <f t="shared" si="1"/>
        <v>0</v>
      </c>
      <c r="L17" s="3"/>
      <c r="M17" s="18">
        <v>296871</v>
      </c>
      <c r="N17" s="19">
        <v>285576</v>
      </c>
    </row>
    <row r="18" spans="1:14">
      <c r="A18">
        <v>45</v>
      </c>
      <c r="B18" s="18">
        <v>476532</v>
      </c>
      <c r="C18" s="19">
        <v>486613</v>
      </c>
      <c r="D18" s="20"/>
      <c r="E18" s="21"/>
      <c r="F18" s="18">
        <v>338709</v>
      </c>
      <c r="G18" s="19">
        <v>324946</v>
      </c>
      <c r="H18" s="24">
        <v>2.9999999999999997E-4</v>
      </c>
      <c r="I18" s="23"/>
      <c r="J18" s="3">
        <f t="shared" si="2"/>
        <v>0</v>
      </c>
      <c r="K18" s="3">
        <f t="shared" si="1"/>
        <v>0</v>
      </c>
      <c r="L18" s="3"/>
      <c r="M18" s="18">
        <v>310477</v>
      </c>
      <c r="N18" s="19">
        <v>301731</v>
      </c>
    </row>
    <row r="19" spans="1:14">
      <c r="A19">
        <v>50</v>
      </c>
      <c r="B19" s="18">
        <v>467568</v>
      </c>
      <c r="C19" s="19">
        <v>480665</v>
      </c>
      <c r="D19" s="20"/>
      <c r="E19" s="21"/>
      <c r="F19" s="18">
        <v>256066</v>
      </c>
      <c r="G19" s="19">
        <v>247613</v>
      </c>
      <c r="H19" s="22">
        <v>0</v>
      </c>
      <c r="I19" s="23"/>
      <c r="J19" s="3">
        <f t="shared" si="2"/>
        <v>0</v>
      </c>
      <c r="K19" s="3">
        <f t="shared" si="1"/>
        <v>0</v>
      </c>
      <c r="L19" s="3"/>
      <c r="M19" s="18">
        <v>332338</v>
      </c>
      <c r="N19" s="19">
        <v>320974</v>
      </c>
    </row>
    <row r="20" spans="1:14">
      <c r="A20">
        <v>55</v>
      </c>
      <c r="B20" s="18">
        <v>452941</v>
      </c>
      <c r="C20" s="19">
        <v>471786</v>
      </c>
      <c r="D20" s="20"/>
      <c r="E20" s="21"/>
      <c r="F20" s="18">
        <v>208841</v>
      </c>
      <c r="G20" s="19">
        <v>211351</v>
      </c>
      <c r="H20" s="22">
        <v>0</v>
      </c>
      <c r="I20" s="23"/>
      <c r="J20" s="3">
        <f t="shared" si="2"/>
        <v>0</v>
      </c>
      <c r="K20" s="3">
        <f t="shared" si="1"/>
        <v>0</v>
      </c>
      <c r="L20" s="3"/>
      <c r="M20" s="18">
        <v>248055</v>
      </c>
      <c r="N20" s="19">
        <v>243039</v>
      </c>
    </row>
    <row r="21" spans="1:14">
      <c r="A21">
        <v>60</v>
      </c>
      <c r="B21" s="18">
        <v>428556</v>
      </c>
      <c r="C21" s="19">
        <v>457852</v>
      </c>
      <c r="D21" s="20"/>
      <c r="E21" s="21"/>
      <c r="F21" s="18">
        <v>199996</v>
      </c>
      <c r="G21" s="19">
        <v>215140</v>
      </c>
      <c r="H21" s="22">
        <v>0</v>
      </c>
      <c r="I21" s="23"/>
      <c r="J21" s="3">
        <f t="shared" si="2"/>
        <v>0</v>
      </c>
      <c r="K21" s="3">
        <f t="shared" si="1"/>
        <v>0</v>
      </c>
      <c r="L21" s="3"/>
      <c r="M21" s="18">
        <v>197598</v>
      </c>
      <c r="N21" s="19">
        <v>205109</v>
      </c>
    </row>
    <row r="22" spans="1:14">
      <c r="A22">
        <v>65</v>
      </c>
      <c r="B22" s="18">
        <v>390707</v>
      </c>
      <c r="C22" s="19">
        <v>436153</v>
      </c>
      <c r="D22" s="20"/>
      <c r="E22" s="21"/>
      <c r="F22" s="18">
        <v>197282</v>
      </c>
      <c r="G22" s="19">
        <v>221764</v>
      </c>
      <c r="H22" s="22">
        <v>0</v>
      </c>
      <c r="I22" s="23"/>
      <c r="J22" s="3">
        <f t="shared" si="2"/>
        <v>0</v>
      </c>
      <c r="K22" s="3">
        <f t="shared" si="1"/>
        <v>0</v>
      </c>
      <c r="L22" s="3"/>
      <c r="M22" s="18">
        <v>182333</v>
      </c>
      <c r="N22" s="19">
        <v>204943</v>
      </c>
    </row>
    <row r="23" spans="1:14">
      <c r="A23">
        <v>70</v>
      </c>
      <c r="B23" s="18">
        <v>336027</v>
      </c>
      <c r="C23" s="19">
        <v>402775</v>
      </c>
      <c r="D23" s="20"/>
      <c r="E23" s="21"/>
      <c r="F23" s="18">
        <v>184234</v>
      </c>
      <c r="G23" s="19">
        <v>223506</v>
      </c>
      <c r="H23" s="22">
        <v>0</v>
      </c>
      <c r="I23" s="23"/>
      <c r="J23" s="3">
        <f t="shared" si="2"/>
        <v>0</v>
      </c>
      <c r="K23" s="3">
        <f t="shared" si="1"/>
        <v>0</v>
      </c>
      <c r="L23" s="3"/>
      <c r="M23" s="18">
        <v>169672</v>
      </c>
      <c r="N23" s="19">
        <v>204793</v>
      </c>
    </row>
    <row r="24" spans="1:14">
      <c r="A24">
        <v>75</v>
      </c>
      <c r="B24" s="18">
        <v>261507</v>
      </c>
      <c r="C24" s="19">
        <v>350358</v>
      </c>
      <c r="D24" s="20"/>
      <c r="E24" s="21"/>
      <c r="F24" s="18">
        <v>133856</v>
      </c>
      <c r="G24" s="19">
        <v>183654</v>
      </c>
      <c r="H24" s="22">
        <v>0</v>
      </c>
      <c r="I24" s="23"/>
      <c r="J24" s="3">
        <f t="shared" si="2"/>
        <v>0</v>
      </c>
      <c r="K24" s="3">
        <f t="shared" si="1"/>
        <v>0</v>
      </c>
      <c r="L24" s="3"/>
      <c r="M24" s="18">
        <v>143377</v>
      </c>
      <c r="N24" s="19">
        <v>194419</v>
      </c>
    </row>
    <row r="25" spans="1:14">
      <c r="A25">
        <v>80</v>
      </c>
      <c r="B25" s="18">
        <v>172333</v>
      </c>
      <c r="C25" s="19">
        <v>271512</v>
      </c>
      <c r="D25" s="20"/>
      <c r="E25" s="21"/>
      <c r="F25" s="18">
        <v>86732</v>
      </c>
      <c r="G25" s="19">
        <v>141990</v>
      </c>
      <c r="H25" s="22">
        <v>0</v>
      </c>
      <c r="I25" s="23"/>
      <c r="J25" s="3">
        <f t="shared" si="2"/>
        <v>0</v>
      </c>
      <c r="K25" s="3">
        <f t="shared" si="1"/>
        <v>0</v>
      </c>
      <c r="L25" s="3"/>
      <c r="M25" s="18">
        <v>88211</v>
      </c>
      <c r="N25" s="19">
        <v>142324</v>
      </c>
    </row>
    <row r="26" spans="1:14">
      <c r="A26">
        <v>85</v>
      </c>
      <c r="B26" s="25">
        <v>128631</v>
      </c>
      <c r="C26" s="26">
        <v>291707</v>
      </c>
      <c r="D26" s="27" t="s">
        <v>16</v>
      </c>
      <c r="E26" s="28" t="s">
        <v>16</v>
      </c>
      <c r="F26" s="25">
        <v>49095</v>
      </c>
      <c r="G26" s="26">
        <v>112424</v>
      </c>
      <c r="H26" s="29">
        <v>0</v>
      </c>
      <c r="I26" s="30"/>
      <c r="J26" s="7">
        <f>(F25+F26)*D25</f>
        <v>0</v>
      </c>
      <c r="K26" s="7">
        <f>(G25+G26)*E25</f>
        <v>0</v>
      </c>
      <c r="L26" s="31"/>
      <c r="M26" s="25">
        <v>58052</v>
      </c>
      <c r="N26" s="26">
        <v>131768</v>
      </c>
    </row>
    <row r="27" spans="1:14" ht="12" thickBot="1">
      <c r="A27" s="33" t="s">
        <v>4</v>
      </c>
      <c r="B27" s="34">
        <f>SUM(B9:B26)</f>
        <v>7542094</v>
      </c>
      <c r="C27" s="34">
        <f>SUM(C9:C26)</f>
        <v>8105968</v>
      </c>
      <c r="D27" s="35" t="s">
        <v>16</v>
      </c>
      <c r="E27" s="35" t="s">
        <v>16</v>
      </c>
      <c r="F27" s="34">
        <f>SUM(F9:F26)</f>
        <v>4294585</v>
      </c>
      <c r="G27" s="34">
        <f>SUM(G9:G26)</f>
        <v>4397428</v>
      </c>
      <c r="H27" s="36">
        <f>SUM(H9:H26)*5</f>
        <v>2.085</v>
      </c>
      <c r="I27" s="34">
        <f>SUM(I9:I26)</f>
        <v>0</v>
      </c>
      <c r="J27" s="34">
        <f>SUM(J9:J26)</f>
        <v>571704.06143692054</v>
      </c>
      <c r="K27" s="34">
        <f>SUM(K9:K26)</f>
        <v>0</v>
      </c>
      <c r="L27" s="31"/>
      <c r="M27" s="34">
        <f>SUM(M9:M26)</f>
        <v>4354686</v>
      </c>
      <c r="N27" s="34">
        <f>SUM(N9:N26)</f>
        <v>4449570</v>
      </c>
    </row>
    <row r="28" spans="1:14">
      <c r="B28" s="3"/>
      <c r="C28" s="3"/>
      <c r="D28" s="3"/>
      <c r="E28" s="3"/>
      <c r="F28" s="3"/>
      <c r="G28" s="3"/>
      <c r="H28" s="6"/>
      <c r="I28" s="3"/>
      <c r="J28" s="3"/>
      <c r="K28" s="3"/>
      <c r="L28" s="3"/>
      <c r="M28" s="3"/>
    </row>
    <row r="29" spans="1:14">
      <c r="B29" s="3"/>
      <c r="C29" s="3"/>
      <c r="D29" s="40" t="s">
        <v>18</v>
      </c>
      <c r="E29" s="41"/>
      <c r="F29" s="3"/>
      <c r="G29" s="3"/>
      <c r="H29" s="6"/>
      <c r="I29" s="46" t="s">
        <v>8</v>
      </c>
      <c r="J29" s="46"/>
      <c r="K29" s="46"/>
      <c r="L29" s="3"/>
      <c r="M29" s="3"/>
    </row>
    <row r="30" spans="1:14">
      <c r="D30" s="12" t="s">
        <v>7</v>
      </c>
      <c r="E30" s="12" t="s">
        <v>6</v>
      </c>
      <c r="I30" s="13" t="s">
        <v>17</v>
      </c>
      <c r="J30" s="14" t="s">
        <v>9</v>
      </c>
      <c r="K30" s="14" t="s">
        <v>10</v>
      </c>
    </row>
    <row r="31" spans="1:14">
      <c r="A31" s="9"/>
      <c r="B31" s="10"/>
      <c r="C31" s="10"/>
      <c r="D31" s="16">
        <f>B9/500000</f>
        <v>0.99350799999999995</v>
      </c>
      <c r="E31" s="16"/>
      <c r="F31" s="10"/>
      <c r="G31" s="10"/>
      <c r="H31" s="11"/>
      <c r="I31" s="15">
        <v>1.05</v>
      </c>
      <c r="J31" s="32">
        <f>I27*(I31/(1+I31))</f>
        <v>0</v>
      </c>
      <c r="K31" s="32">
        <f>I27*(1/(1+I31))</f>
        <v>0</v>
      </c>
    </row>
    <row r="33" spans="10:11">
      <c r="J33" s="5"/>
      <c r="K33" s="4"/>
    </row>
  </sheetData>
  <mergeCells count="12">
    <mergeCell ref="J6:K6"/>
    <mergeCell ref="J7:K7"/>
    <mergeCell ref="D29:E29"/>
    <mergeCell ref="M6:N6"/>
    <mergeCell ref="B6:I6"/>
    <mergeCell ref="H7:H8"/>
    <mergeCell ref="I7:I8"/>
    <mergeCell ref="I29:K29"/>
    <mergeCell ref="M7:N7"/>
    <mergeCell ref="B7:C7"/>
    <mergeCell ref="F7:G7"/>
    <mergeCell ref="D7:E7"/>
  </mergeCells>
  <phoneticPr fontId="0" type="noConversion"/>
  <hyperlinks>
    <hyperlink ref="B3" r:id="rId1"/>
  </hyperlinks>
  <pageMargins left="0.75" right="0.75" top="1" bottom="1" header="0.5" footer="0.5"/>
  <pageSetup orientation="portrait" horizontalDpi="0" verticalDpi="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Sweden Projection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Buettner</dc:creator>
  <cp:lastModifiedBy>Prodemos</cp:lastModifiedBy>
  <dcterms:created xsi:type="dcterms:W3CDTF">2010-01-30T17:18:53Z</dcterms:created>
  <dcterms:modified xsi:type="dcterms:W3CDTF">2013-01-09T10:54:48Z</dcterms:modified>
</cp:coreProperties>
</file>